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nvirsudwal/Desktop/"/>
    </mc:Choice>
  </mc:AlternateContent>
  <xr:revisionPtr revIDLastSave="0" documentId="8_{45F2FA58-BDB4-9745-9549-FAB933550D7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ata" sheetId="5" r:id="rId1"/>
    <sheet name="Categorical" sheetId="15" r:id="rId2"/>
    <sheet name="Histogram" sheetId="9" r:id="rId3"/>
    <sheet name="NQ &amp; Box" sheetId="13" r:id="rId4"/>
    <sheet name="Grouping" sheetId="17" r:id="rId5"/>
    <sheet name="Regression" sheetId="1" r:id="rId6"/>
    <sheet name="Residual" sheetId="4" r:id="rId7"/>
    <sheet name="Crosstab" sheetId="16" r:id="rId8"/>
  </sheets>
  <definedNames>
    <definedName name="_var1" localSheetId="0">OFFSET(#REF!,0,0,COUNT(#REF!),1)</definedName>
    <definedName name="_var1" localSheetId="4">OFFSET(#REF!,0,0,COUNT(#REF!),1)</definedName>
    <definedName name="_var1" localSheetId="2">OFFSET(Regression!$B$5,0,0,COUNT(Regression!$B$5:$B$205),1)</definedName>
    <definedName name="_var1" localSheetId="3">OFFSET(Regression!$B$5,0,0,COUNT(Regression!$B$5:$B$205),1)</definedName>
    <definedName name="_var1">OFFSET(Regression!$B$5,0,0,COUNT(Regression!$B$5:$B$205),1)</definedName>
    <definedName name="_var2" localSheetId="0">OFFSET(#REF!,0,0,COUNT(#REF!),1)</definedName>
    <definedName name="_var2" localSheetId="4">OFFSET(#REF!,0,0,COUNT(#REF!),1)</definedName>
    <definedName name="_var2" localSheetId="2">OFFSET(Regression!$C$5,0,0,COUNT(Regression!$C$5:$C$204),1)</definedName>
    <definedName name="_var2" localSheetId="3">OFFSET(Regression!$C$5,0,0,COUNT(Regression!$C$5:$C$204),1)</definedName>
    <definedName name="_var2">OFFSET(Regression!$C$5,0,0,COUNT(Regression!$C$5:$C$204),1)</definedName>
    <definedName name="barcategories" localSheetId="1">OFFSET(Categorical!$D$5,0,0,Categorical!bn,1)</definedName>
    <definedName name="barcategories" localSheetId="4">OFFSET(#REF!,0,0,Grouping!bn,1)</definedName>
    <definedName name="barcategories" localSheetId="2">OFFSET(#REF!,0,0,bn,1)</definedName>
    <definedName name="barcategories">OFFSET(#REF!,0,0,bn,1)</definedName>
    <definedName name="barCounts" localSheetId="1">OFFSET(Categorical!$E$5,0,0,Categorical!bn,1)</definedName>
    <definedName name="barCounts" localSheetId="4">OFFSET(#REF!,0,0,Grouping!bn,1)</definedName>
    <definedName name="barCounts" localSheetId="2">OFFSET(#REF!,0,0,bn,1)</definedName>
    <definedName name="barCounts">OFFSET(#REF!,0,0,bn,1)</definedName>
    <definedName name="Bins" localSheetId="4">Grouping!#REF!</definedName>
    <definedName name="Bins" localSheetId="2">Histogram!$B$8:$B$25</definedName>
    <definedName name="bn" localSheetId="1">COUNT(Categorical!$D$5:$E$10)</definedName>
    <definedName name="bn" localSheetId="4">COUNT(#REF!)</definedName>
    <definedName name="bn">COUNT(#REF!)</definedName>
    <definedName name="colcat1" localSheetId="4">OFFSET(Grouping!colrange,0,1)</definedName>
    <definedName name="colcat1" localSheetId="2">OFFSET(colrange,0,1)</definedName>
    <definedName name="colcat1" localSheetId="3">OFFSET('NQ &amp; Box'!colrange,0,1)</definedName>
    <definedName name="colcat1">OFFSET(colrange,0,1)</definedName>
    <definedName name="colcat2" localSheetId="4">OFFSET(Grouping!colrange,0,2)</definedName>
    <definedName name="colcat2" localSheetId="2">OFFSET(colrange,0,2)</definedName>
    <definedName name="colcat2" localSheetId="3">OFFSET('NQ &amp; Box'!colrange,0,2)</definedName>
    <definedName name="colcat2">OFFSET(colrange,0,2)</definedName>
    <definedName name="colcat3" localSheetId="4">OFFSET(Grouping!colrange,0,3)</definedName>
    <definedName name="colcat3" localSheetId="2">OFFSET(colrange,0,3)</definedName>
    <definedName name="colcat3" localSheetId="3">OFFSET('NQ &amp; Box'!colrange,0,3)</definedName>
    <definedName name="colcat3">OFFSET(colrange,0,3)</definedName>
    <definedName name="colcat4" localSheetId="4">OFFSET(Grouping!colrange,0,4)</definedName>
    <definedName name="colcat4" localSheetId="2">OFFSET(colrange,0,4)</definedName>
    <definedName name="colcat4" localSheetId="3">OFFSET('NQ &amp; Box'!colrange,0,4)</definedName>
    <definedName name="colcat4">OFFSET(colrange,0,4)</definedName>
    <definedName name="colcat5" localSheetId="4">OFFSET(Grouping!colrange,0,5)</definedName>
    <definedName name="colcat5" localSheetId="2">OFFSET(colrange,0,5)</definedName>
    <definedName name="colcat5" localSheetId="3">OFFSET('NQ &amp; Box'!colrange,0,5)</definedName>
    <definedName name="colcat5">OFFSET(colrange,0,5)</definedName>
    <definedName name="colrange" localSheetId="4">OFFSET(#REF!,0,0,COUNTA(#REF!))</definedName>
    <definedName name="colrange" localSheetId="3">OFFSET(Crosstab!$G$24,0,0,COUNTA(Crosstab!$G$24:$G$28))</definedName>
    <definedName name="colrange">OFFSET(Crosstab!$G$24,0,0,COUNTA(Crosstab!$G$24:$G$28))</definedName>
    <definedName name="D" localSheetId="4">#REF!</definedName>
    <definedName name="D">Crosstab!$C$11</definedName>
    <definedName name="Data" localSheetId="1">Categorical!$B$6:$B$1000</definedName>
    <definedName name="Data" localSheetId="0">#REF!</definedName>
    <definedName name="Data" localSheetId="4">Grouping!$B$4:$B$204</definedName>
    <definedName name="Data" localSheetId="2">Histogram!$D$4:$D$204</definedName>
    <definedName name="Data" localSheetId="3">Histogram!$D$4:$D$204</definedName>
    <definedName name="Data">OFFSET(Residual!$D$5,0,0,COUNT(Residual!$D$5:$D$205),1)</definedName>
    <definedName name="DataBox" localSheetId="4">#REF!</definedName>
    <definedName name="DataBox" localSheetId="2">#REF!</definedName>
    <definedName name="DataBox" localSheetId="3">'NQ &amp; Box'!$B$5:$B$205</definedName>
    <definedName name="DataBox">#REF!</definedName>
    <definedName name="Error" localSheetId="0">OFFSET(#REF!,0,0,COUNT(#REF!),1)</definedName>
    <definedName name="Error" localSheetId="4">OFFSET(#REF!,0,0,COUNT(#REF!),1)</definedName>
    <definedName name="Error" localSheetId="2">OFFSET(#REF!,0,0,COUNT(#REF!),1)</definedName>
    <definedName name="Error" localSheetId="3">OFFSET('NQ &amp; Box'!$B$5,0,0,COUNT('NQ &amp; Box'!$B$5:$B$204),1)</definedName>
    <definedName name="Error">OFFSET(Residual!$D$5,0,0,COUNT(Residual!$D$5:$D$204),1)</definedName>
    <definedName name="Frequency" localSheetId="4">OFFSET(Grouping!$K$4,0,1,COUNT(Grouping!$L$4:$L$15),1)</definedName>
    <definedName name="Frequency" localSheetId="2">OFFSET(Histogram!$Q$4,0,1,COUNT(Histogram!$R$4:$R$23),1)</definedName>
    <definedName name="Frequency" localSheetId="3">OFFSET(Histogram!$Q$4,0,1,COUNT(Histogram!$R$4:$R$23),1)</definedName>
    <definedName name="Frequency">OFFSET(#REF!,0,1,COUNT(#REF!),1)</definedName>
    <definedName name="Frequency2" localSheetId="3">OFFSET(#REF!,0,0,COUNT(#REF!),1)</definedName>
    <definedName name="Interval" localSheetId="4">Grouping!#REF!</definedName>
    <definedName name="Interval" localSheetId="2">Histogram!$C$8:$C$29</definedName>
    <definedName name="Interval" localSheetId="3">Histogram!$C$8:$C$29</definedName>
    <definedName name="Interval">#REF!</definedName>
    <definedName name="Mean" localSheetId="3">'NQ &amp; Box'!$B$4</definedName>
    <definedName name="n" localSheetId="0">COUNT(Data!Error)</definedName>
    <definedName name="n" localSheetId="4">COUNT(Grouping!Error)</definedName>
    <definedName name="n" localSheetId="2">COUNT(Histogram!Error)</definedName>
    <definedName name="n" localSheetId="3">COUNT('NQ &amp; Box'!Error)</definedName>
    <definedName name="n">COUNT(Error)</definedName>
    <definedName name="NQ" localSheetId="4">OFFSET(#REF!,0,0,COUNT(#REF!),1)</definedName>
    <definedName name="NQ" localSheetId="2">OFFSET(#REF!,0,0,COUNT(#REF!),1)</definedName>
    <definedName name="NQ" localSheetId="3">OFFSET('NQ &amp; Box'!$B$5,0,0,COUNT('NQ &amp; Box'!$B$5:$B$205),1)</definedName>
    <definedName name="NQ">OFFSET(#REF!,0,0,COUNT(#REF!),1)</definedName>
    <definedName name="piecategories" localSheetId="1">OFFSET(Categorical!$D$5,0,0,Categorical!pn,1)</definedName>
    <definedName name="piecategories" localSheetId="4">OFFSET(#REF!,0,0,Grouping!pn,1)</definedName>
    <definedName name="piecategories" localSheetId="2">OFFSET(#REF!,0,0,pn,1)</definedName>
    <definedName name="piecategories">OFFSET(#REF!,0,0,pn,1)</definedName>
    <definedName name="pieCounts" localSheetId="1">OFFSET(Categorical!$E$5,0,0,Categorical!pn,1)</definedName>
    <definedName name="pieCounts" localSheetId="4">OFFSET(#REF!,0,0,Grouping!pn,1)</definedName>
    <definedName name="pieCounts" localSheetId="2">OFFSET(#REF!,0,0,pn,1)</definedName>
    <definedName name="pieCounts">OFFSET(#REF!,0,0,pn,1)</definedName>
    <definedName name="pn" localSheetId="1">COUNT(Categorical!$E$5:$E$17)</definedName>
    <definedName name="pn" localSheetId="4">COUNT(#REF!)</definedName>
    <definedName name="pn">COUNT(#REF!)</definedName>
    <definedName name="rowcat1" localSheetId="4">OFFSET(Grouping!rowrange,0,1)</definedName>
    <definedName name="rowcat1" localSheetId="2">OFFSET(rowrange,0,1)</definedName>
    <definedName name="rowcat1" localSheetId="3">OFFSET('NQ &amp; Box'!rowrange,0,1)</definedName>
    <definedName name="rowcat1">OFFSET(rowrange,0,1)</definedName>
    <definedName name="rowcat2" localSheetId="4">OFFSET(Grouping!rowrange,0,2)</definedName>
    <definedName name="rowcat2" localSheetId="2">OFFSET(rowrange,0,2)</definedName>
    <definedName name="rowcat2" localSheetId="3">OFFSET('NQ &amp; Box'!rowrange,0,2)</definedName>
    <definedName name="rowcat2">OFFSET(rowrange,0,2)</definedName>
    <definedName name="rowcat3" localSheetId="4">OFFSET(Grouping!rowrange,0,3)</definedName>
    <definedName name="rowcat3" localSheetId="2">OFFSET(rowrange,0,3)</definedName>
    <definedName name="rowcat3" localSheetId="3">OFFSET('NQ &amp; Box'!rowrange,0,3)</definedName>
    <definedName name="rowcat3">OFFSET(rowrange,0,3)</definedName>
    <definedName name="rowcat4" localSheetId="4">OFFSET(Grouping!rowrange,0,4)</definedName>
    <definedName name="rowcat4" localSheetId="2">OFFSET(rowrange,0,4)</definedName>
    <definedName name="rowcat4" localSheetId="3">OFFSET('NQ &amp; Box'!rowrange,0,4)</definedName>
    <definedName name="rowcat4">OFFSET(rowrange,0,4)</definedName>
    <definedName name="rowcat5" localSheetId="4">OFFSET(Grouping!rowrange,0,5)</definedName>
    <definedName name="rowcat5" localSheetId="2">OFFSET(rowrange,0,5)</definedName>
    <definedName name="rowcat5" localSheetId="3">OFFSET('NQ &amp; Box'!rowrange,0,5)</definedName>
    <definedName name="rowcat5">OFFSET(rowrange,0,5)</definedName>
    <definedName name="rowrange" localSheetId="4">OFFSET(#REF!,0,0,COUNTA(#REF!))</definedName>
    <definedName name="rowrange" localSheetId="3">OFFSET(Crosstab!$G$33,0,0,COUNTA(Crosstab!$G$33:$G$37))</definedName>
    <definedName name="rowrange">OFFSET(Crosstab!$G$33,0,0,COUNTA(Crosstab!$G$33:$G$37))</definedName>
    <definedName name="Stdev" localSheetId="3">'NQ &amp; Box'!$C$4</definedName>
    <definedName name="X" localSheetId="4">OFFSET(#REF!,0,0,COUNT(#REF!),1)</definedName>
    <definedName name="X">OFFSET(Regression!$B$5,0,0,COUNT(Regression!$B$5:$B$204),1)</definedName>
    <definedName name="XRESIDUAL" localSheetId="4">OFFSET(#REF!,0,0,COUNT(#REF!),1)</definedName>
    <definedName name="XRESIDUAL">OFFSET(Residual!$B$5,0,0,COUNT(Residual!$B$5:$D$204),1)</definedName>
    <definedName name="Y" localSheetId="4">OFFSET(#REF!,0,0,COUNT(#REF!),1)</definedName>
    <definedName name="Y" localSheetId="3">OFFSET(#REF!,0,0,COUNT(#REF!),1)</definedName>
    <definedName name="Y">OFFSET(Regression!$C$5,0,0,COUNT(Regression!$C$5:$C$204),1)</definedName>
    <definedName name="z" localSheetId="0">OFFSET(#REF!,0,0,COUNT(#REF!),1)</definedName>
    <definedName name="Z" localSheetId="4">OFFSET(#REF!,0,0,COUNT(#REF!),1)</definedName>
    <definedName name="z" localSheetId="3">OFFSET('NQ &amp; Box'!$E$5,0,0,COUNT('NQ &amp; Box'!$E$5:$E$205),1)</definedName>
    <definedName name="Z">OFFSET(Residual!$F$5,0,0,COUNT(Residual!$F$5:$F$205),1)</definedName>
    <definedName name="zscore" localSheetId="4">#REF!</definedName>
    <definedName name="zscore" localSheetId="2">#REF!</definedName>
    <definedName name="zscore" localSheetId="3">'NQ &amp; Box'!$C$5:$C$204</definedName>
    <definedName name="zscore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9" l="1"/>
  <c r="B6" i="13" s="1"/>
  <c r="D4" i="9"/>
  <c r="B5" i="13" s="1"/>
  <c r="D6" i="9"/>
  <c r="B7" i="13" s="1"/>
  <c r="D7" i="9"/>
  <c r="B8" i="13" s="1"/>
  <c r="D8" i="9"/>
  <c r="D9" i="9"/>
  <c r="B10" i="13" s="1"/>
  <c r="D10" i="9"/>
  <c r="B11" i="13" s="1"/>
  <c r="D11" i="9"/>
  <c r="B12" i="13" s="1"/>
  <c r="D12" i="9"/>
  <c r="B13" i="13" s="1"/>
  <c r="D13" i="9"/>
  <c r="B14" i="13" s="1"/>
  <c r="D14" i="9"/>
  <c r="B15" i="13" s="1"/>
  <c r="D15" i="9"/>
  <c r="B16" i="13" s="1"/>
  <c r="D16" i="9"/>
  <c r="B17" i="13" s="1"/>
  <c r="D17" i="9"/>
  <c r="B18" i="13" s="1"/>
  <c r="D18" i="9"/>
  <c r="B19" i="13" s="1"/>
  <c r="D19" i="9"/>
  <c r="B20" i="13" s="1"/>
  <c r="D20" i="9"/>
  <c r="B21" i="13" s="1"/>
  <c r="D21" i="9"/>
  <c r="B22" i="13" s="1"/>
  <c r="D22" i="9"/>
  <c r="B23" i="13" s="1"/>
  <c r="D23" i="9"/>
  <c r="B24" i="13" s="1"/>
  <c r="D24" i="9"/>
  <c r="B25" i="13" s="1"/>
  <c r="D25" i="9"/>
  <c r="B26" i="13" s="1"/>
  <c r="D26" i="9"/>
  <c r="B27" i="13" s="1"/>
  <c r="D27" i="9"/>
  <c r="B28" i="13" s="1"/>
  <c r="D28" i="9"/>
  <c r="B29" i="13" s="1"/>
  <c r="D29" i="9"/>
  <c r="B30" i="13" s="1"/>
  <c r="D30" i="9"/>
  <c r="B31" i="13" s="1"/>
  <c r="D31" i="9"/>
  <c r="B32" i="13" s="1"/>
  <c r="D32" i="9"/>
  <c r="B33" i="13" s="1"/>
  <c r="D33" i="9"/>
  <c r="B34" i="13" s="1"/>
  <c r="D34" i="9"/>
  <c r="B35" i="13" s="1"/>
  <c r="D35" i="9"/>
  <c r="B36" i="13" s="1"/>
  <c r="D36" i="9"/>
  <c r="B37" i="13" s="1"/>
  <c r="D37" i="9"/>
  <c r="B38" i="13" s="1"/>
  <c r="D38" i="9"/>
  <c r="B39" i="13" s="1"/>
  <c r="D39" i="9"/>
  <c r="B40" i="13" s="1"/>
  <c r="D40" i="9"/>
  <c r="B41" i="13" s="1"/>
  <c r="D41" i="9"/>
  <c r="B42" i="13" s="1"/>
  <c r="D42" i="9"/>
  <c r="B43" i="13" s="1"/>
  <c r="D43" i="9"/>
  <c r="B44" i="13" s="1"/>
  <c r="D44" i="9"/>
  <c r="B45" i="13" s="1"/>
  <c r="D45" i="9"/>
  <c r="B46" i="13" s="1"/>
  <c r="D46" i="9"/>
  <c r="B47" i="13" s="1"/>
  <c r="D47" i="9"/>
  <c r="B48" i="13" s="1"/>
  <c r="D48" i="9"/>
  <c r="B49" i="13" s="1"/>
  <c r="D49" i="9"/>
  <c r="B50" i="13" s="1"/>
  <c r="D50" i="9"/>
  <c r="B51" i="13" s="1"/>
  <c r="D51" i="9"/>
  <c r="B52" i="13" s="1"/>
  <c r="D52" i="9"/>
  <c r="B53" i="13" s="1"/>
  <c r="D53" i="9"/>
  <c r="B54" i="13" s="1"/>
  <c r="D54" i="9"/>
  <c r="B55" i="13" s="1"/>
  <c r="D55" i="9"/>
  <c r="B56" i="13" s="1"/>
  <c r="D56" i="9"/>
  <c r="B57" i="13" s="1"/>
  <c r="D57" i="9"/>
  <c r="B58" i="13" s="1"/>
  <c r="D58" i="9"/>
  <c r="B59" i="13" s="1"/>
  <c r="D59" i="9"/>
  <c r="B60" i="13" s="1"/>
  <c r="D60" i="9"/>
  <c r="B61" i="13" s="1"/>
  <c r="D61" i="9"/>
  <c r="B62" i="13" s="1"/>
  <c r="D62" i="9"/>
  <c r="B63" i="13" s="1"/>
  <c r="D63" i="9"/>
  <c r="B64" i="13" s="1"/>
  <c r="D64" i="9"/>
  <c r="B65" i="13" s="1"/>
  <c r="D65" i="9"/>
  <c r="B66" i="13" s="1"/>
  <c r="D66" i="9"/>
  <c r="B67" i="13" s="1"/>
  <c r="D67" i="9"/>
  <c r="B68" i="13" s="1"/>
  <c r="D68" i="9"/>
  <c r="B69" i="13" s="1"/>
  <c r="D69" i="9"/>
  <c r="B70" i="13" s="1"/>
  <c r="D70" i="9"/>
  <c r="B71" i="13" s="1"/>
  <c r="D71" i="9"/>
  <c r="B72" i="13" s="1"/>
  <c r="D72" i="9"/>
  <c r="B73" i="13" s="1"/>
  <c r="D73" i="9"/>
  <c r="B74" i="13" s="1"/>
  <c r="D74" i="9"/>
  <c r="B75" i="13" s="1"/>
  <c r="D75" i="9"/>
  <c r="B76" i="13" s="1"/>
  <c r="D76" i="9"/>
  <c r="B77" i="13" s="1"/>
  <c r="D77" i="9"/>
  <c r="B78" i="13" s="1"/>
  <c r="D78" i="9"/>
  <c r="B79" i="13" s="1"/>
  <c r="D79" i="9"/>
  <c r="B80" i="13" s="1"/>
  <c r="D80" i="9"/>
  <c r="B81" i="13" s="1"/>
  <c r="D81" i="9"/>
  <c r="B82" i="13" s="1"/>
  <c r="D82" i="9"/>
  <c r="B83" i="13" s="1"/>
  <c r="D83" i="9"/>
  <c r="B84" i="13" s="1"/>
  <c r="D84" i="9"/>
  <c r="B85" i="13" s="1"/>
  <c r="D85" i="9"/>
  <c r="B86" i="13" s="1"/>
  <c r="D86" i="9"/>
  <c r="B87" i="13" s="1"/>
  <c r="D87" i="9"/>
  <c r="B88" i="13" s="1"/>
  <c r="D88" i="9"/>
  <c r="B89" i="13" s="1"/>
  <c r="D89" i="9"/>
  <c r="B90" i="13" s="1"/>
  <c r="D90" i="9"/>
  <c r="B91" i="13" s="1"/>
  <c r="D91" i="9"/>
  <c r="B92" i="13" s="1"/>
  <c r="D92" i="9"/>
  <c r="B93" i="13" s="1"/>
  <c r="D93" i="9"/>
  <c r="B94" i="13" s="1"/>
  <c r="D94" i="9"/>
  <c r="B95" i="13" s="1"/>
  <c r="D95" i="9"/>
  <c r="B96" i="13" s="1"/>
  <c r="D96" i="9"/>
  <c r="B97" i="13" s="1"/>
  <c r="D97" i="9"/>
  <c r="B98" i="13" s="1"/>
  <c r="D98" i="9"/>
  <c r="B99" i="13" s="1"/>
  <c r="D99" i="9"/>
  <c r="B100" i="13" s="1"/>
  <c r="D100" i="9"/>
  <c r="B101" i="13" s="1"/>
  <c r="D101" i="9"/>
  <c r="B102" i="13" s="1"/>
  <c r="D102" i="9"/>
  <c r="B103" i="13" s="1"/>
  <c r="D103" i="9"/>
  <c r="B104" i="13" s="1"/>
  <c r="D104" i="9"/>
  <c r="B105" i="13" s="1"/>
  <c r="D105" i="9"/>
  <c r="B106" i="13" s="1"/>
  <c r="D106" i="9"/>
  <c r="B107" i="13" s="1"/>
  <c r="D107" i="9"/>
  <c r="B108" i="13" s="1"/>
  <c r="D108" i="9"/>
  <c r="B109" i="13" s="1"/>
  <c r="D109" i="9"/>
  <c r="B110" i="13" s="1"/>
  <c r="D110" i="9"/>
  <c r="B111" i="13" s="1"/>
  <c r="D111" i="9"/>
  <c r="B112" i="13" s="1"/>
  <c r="D112" i="9"/>
  <c r="B113" i="13" s="1"/>
  <c r="D113" i="9"/>
  <c r="B114" i="13" s="1"/>
  <c r="D114" i="9"/>
  <c r="B115" i="13" s="1"/>
  <c r="D115" i="9"/>
  <c r="B116" i="13" s="1"/>
  <c r="D116" i="9"/>
  <c r="B117" i="13" s="1"/>
  <c r="D117" i="9"/>
  <c r="B118" i="13" s="1"/>
  <c r="D118" i="9"/>
  <c r="B119" i="13" s="1"/>
  <c r="D119" i="9"/>
  <c r="B120" i="13" s="1"/>
  <c r="D120" i="9"/>
  <c r="B121" i="13" s="1"/>
  <c r="D121" i="9"/>
  <c r="B122" i="13" s="1"/>
  <c r="D122" i="9"/>
  <c r="B123" i="13" s="1"/>
  <c r="D123" i="13" s="1" a="1"/>
  <c r="D123" i="13" s="1"/>
  <c r="E123" i="13" s="1"/>
  <c r="D123" i="9"/>
  <c r="B124" i="13" s="1"/>
  <c r="D124" i="9"/>
  <c r="B125" i="13" s="1"/>
  <c r="D125" i="9"/>
  <c r="B126" i="13" s="1"/>
  <c r="D126" i="9"/>
  <c r="B127" i="13" s="1"/>
  <c r="D127" i="9"/>
  <c r="B128" i="13" s="1"/>
  <c r="D128" i="9"/>
  <c r="B129" i="13" s="1"/>
  <c r="D129" i="9"/>
  <c r="B130" i="13" s="1"/>
  <c r="D130" i="9"/>
  <c r="B131" i="13" s="1"/>
  <c r="D131" i="9"/>
  <c r="B132" i="13" s="1"/>
  <c r="D132" i="9"/>
  <c r="B133" i="13" s="1"/>
  <c r="D133" i="9"/>
  <c r="B134" i="13" s="1"/>
  <c r="D134" i="9"/>
  <c r="B135" i="13" s="1"/>
  <c r="D135" i="9"/>
  <c r="B136" i="13" s="1"/>
  <c r="D136" i="9"/>
  <c r="B137" i="13" s="1"/>
  <c r="D137" i="9"/>
  <c r="B138" i="13" s="1"/>
  <c r="D138" i="9"/>
  <c r="B139" i="13" s="1"/>
  <c r="D139" i="9"/>
  <c r="B140" i="13" s="1"/>
  <c r="D140" i="9"/>
  <c r="B141" i="13" s="1"/>
  <c r="D141" i="9"/>
  <c r="B142" i="13" s="1"/>
  <c r="D142" i="9"/>
  <c r="B143" i="13" s="1"/>
  <c r="D143" i="9"/>
  <c r="B144" i="13" s="1"/>
  <c r="D144" i="13" s="1" a="1"/>
  <c r="D144" i="13" s="1"/>
  <c r="E144" i="13" s="1"/>
  <c r="D144" i="9"/>
  <c r="B145" i="13" s="1"/>
  <c r="D145" i="13" s="1" a="1"/>
  <c r="D145" i="13" s="1"/>
  <c r="E145" i="13" s="1"/>
  <c r="D145" i="9"/>
  <c r="B146" i="13" s="1"/>
  <c r="D146" i="13" s="1" a="1"/>
  <c r="D146" i="13" s="1"/>
  <c r="E146" i="13" s="1"/>
  <c r="D146" i="9"/>
  <c r="B147" i="13" s="1"/>
  <c r="D147" i="9"/>
  <c r="B148" i="13" s="1"/>
  <c r="D148" i="9"/>
  <c r="B149" i="13" s="1"/>
  <c r="D149" i="9"/>
  <c r="B150" i="13" s="1"/>
  <c r="D150" i="9"/>
  <c r="B151" i="13" s="1"/>
  <c r="D151" i="9"/>
  <c r="B152" i="13" s="1"/>
  <c r="D152" i="9"/>
  <c r="B153" i="13" s="1"/>
  <c r="D153" i="9"/>
  <c r="B154" i="13" s="1"/>
  <c r="D154" i="9"/>
  <c r="B155" i="13" s="1"/>
  <c r="D155" i="9"/>
  <c r="B156" i="13" s="1"/>
  <c r="D156" i="9"/>
  <c r="B157" i="13" s="1"/>
  <c r="D157" i="9"/>
  <c r="B158" i="13" s="1"/>
  <c r="D158" i="9"/>
  <c r="B159" i="13" s="1"/>
  <c r="D159" i="9"/>
  <c r="B160" i="13" s="1"/>
  <c r="D160" i="13" s="1" a="1"/>
  <c r="D160" i="13" s="1"/>
  <c r="E160" i="13" s="1"/>
  <c r="D160" i="9"/>
  <c r="B161" i="13" s="1"/>
  <c r="D161" i="9"/>
  <c r="B162" i="13" s="1"/>
  <c r="D162" i="13" s="1" a="1"/>
  <c r="D162" i="13" s="1"/>
  <c r="E162" i="13" s="1"/>
  <c r="D162" i="9"/>
  <c r="B163" i="13" s="1"/>
  <c r="D163" i="9"/>
  <c r="B164" i="13" s="1"/>
  <c r="D164" i="9"/>
  <c r="B165" i="13" s="1"/>
  <c r="D165" i="9"/>
  <c r="B166" i="13" s="1"/>
  <c r="D166" i="9"/>
  <c r="B167" i="13" s="1"/>
  <c r="D167" i="9"/>
  <c r="B168" i="13" s="1"/>
  <c r="D168" i="9"/>
  <c r="B169" i="13" s="1"/>
  <c r="D169" i="13" s="1" a="1"/>
  <c r="D169" i="13" s="1"/>
  <c r="E169" i="13" s="1"/>
  <c r="D169" i="9"/>
  <c r="B170" i="13" s="1"/>
  <c r="D170" i="13" s="1" a="1"/>
  <c r="D170" i="13" s="1"/>
  <c r="E170" i="13" s="1"/>
  <c r="D170" i="9"/>
  <c r="B171" i="13" s="1"/>
  <c r="D171" i="9"/>
  <c r="B172" i="13" s="1"/>
  <c r="D172" i="13" s="1" a="1"/>
  <c r="D172" i="13" s="1"/>
  <c r="E172" i="13" s="1"/>
  <c r="D172" i="9"/>
  <c r="B173" i="13" s="1"/>
  <c r="D173" i="9"/>
  <c r="B174" i="13" s="1"/>
  <c r="D174" i="9"/>
  <c r="B175" i="13" s="1"/>
  <c r="D175" i="9"/>
  <c r="B176" i="13" s="1"/>
  <c r="D176" i="9"/>
  <c r="B177" i="13" s="1"/>
  <c r="D177" i="9"/>
  <c r="B178" i="13" s="1"/>
  <c r="D178" i="13" s="1" a="1"/>
  <c r="D178" i="13" s="1"/>
  <c r="E178" i="13" s="1"/>
  <c r="D178" i="9"/>
  <c r="B179" i="13" s="1"/>
  <c r="D179" i="9"/>
  <c r="B180" i="13" s="1"/>
  <c r="D180" i="9"/>
  <c r="B181" i="13" s="1"/>
  <c r="D181" i="9"/>
  <c r="B182" i="13" s="1"/>
  <c r="D182" i="9"/>
  <c r="B183" i="13" s="1"/>
  <c r="D183" i="9"/>
  <c r="B184" i="13" s="1"/>
  <c r="D184" i="9"/>
  <c r="B185" i="13" s="1"/>
  <c r="D185" i="9"/>
  <c r="B186" i="13" s="1"/>
  <c r="D186" i="9"/>
  <c r="B187" i="13" s="1"/>
  <c r="D187" i="13" s="1" a="1"/>
  <c r="D187" i="13" s="1"/>
  <c r="E187" i="13" s="1"/>
  <c r="D187" i="9"/>
  <c r="B188" i="13" s="1"/>
  <c r="D188" i="9"/>
  <c r="B189" i="13" s="1"/>
  <c r="D189" i="9"/>
  <c r="B190" i="13" s="1"/>
  <c r="D190" i="9"/>
  <c r="B191" i="13" s="1"/>
  <c r="D191" i="9"/>
  <c r="B192" i="13" s="1"/>
  <c r="D192" i="13" s="1" a="1"/>
  <c r="D192" i="13" s="1"/>
  <c r="E192" i="13" s="1"/>
  <c r="D192" i="9"/>
  <c r="B193" i="13" s="1"/>
  <c r="D193" i="9"/>
  <c r="B194" i="13" s="1"/>
  <c r="D194" i="13" s="1" a="1"/>
  <c r="D194" i="13" s="1"/>
  <c r="E194" i="13" s="1"/>
  <c r="D194" i="9"/>
  <c r="B195" i="13" s="1"/>
  <c r="D195" i="9"/>
  <c r="B196" i="13" s="1"/>
  <c r="D196" i="13" s="1" a="1"/>
  <c r="D196" i="13" s="1"/>
  <c r="E196" i="13" s="1"/>
  <c r="D196" i="9"/>
  <c r="B197" i="13" s="1"/>
  <c r="D197" i="9"/>
  <c r="B198" i="13" s="1"/>
  <c r="D198" i="9"/>
  <c r="B199" i="13" s="1"/>
  <c r="D199" i="9"/>
  <c r="B200" i="13" s="1"/>
  <c r="D200" i="9"/>
  <c r="B201" i="13" s="1"/>
  <c r="D201" i="9"/>
  <c r="B202" i="13" s="1"/>
  <c r="D202" i="9"/>
  <c r="B203" i="13" s="1"/>
  <c r="D203" i="9"/>
  <c r="B204" i="13" s="1"/>
  <c r="B205" i="13"/>
  <c r="C205" i="13"/>
  <c r="F205" i="13" s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8" i="4" s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79" i="4" s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1" i="4" s="1"/>
  <c r="B112" i="1"/>
  <c r="B113" i="1"/>
  <c r="B114" i="1"/>
  <c r="B115" i="1"/>
  <c r="B116" i="1"/>
  <c r="B117" i="1"/>
  <c r="B118" i="1"/>
  <c r="B119" i="1"/>
  <c r="B119" i="4" s="1"/>
  <c r="B120" i="1"/>
  <c r="B121" i="1"/>
  <c r="B122" i="1"/>
  <c r="B123" i="1"/>
  <c r="B124" i="1"/>
  <c r="B124" i="4" s="1"/>
  <c r="B125" i="1"/>
  <c r="B126" i="1"/>
  <c r="B127" i="1"/>
  <c r="B128" i="1"/>
  <c r="B129" i="1"/>
  <c r="B130" i="1"/>
  <c r="B131" i="1"/>
  <c r="B132" i="1"/>
  <c r="B132" i="4" s="1"/>
  <c r="B133" i="1"/>
  <c r="B134" i="1"/>
  <c r="B135" i="1"/>
  <c r="B135" i="4" s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4" i="4" s="1"/>
  <c r="B165" i="1"/>
  <c r="B166" i="1"/>
  <c r="B167" i="1"/>
  <c r="B168" i="1"/>
  <c r="B169" i="1"/>
  <c r="B170" i="1"/>
  <c r="B171" i="1"/>
  <c r="B172" i="1"/>
  <c r="B172" i="4" s="1"/>
  <c r="B173" i="1"/>
  <c r="B174" i="1"/>
  <c r="B175" i="1"/>
  <c r="B175" i="4" s="1"/>
  <c r="B176" i="1"/>
  <c r="B177" i="1"/>
  <c r="B178" i="1"/>
  <c r="B179" i="1"/>
  <c r="B180" i="1"/>
  <c r="B181" i="1"/>
  <c r="B182" i="1"/>
  <c r="B183" i="1"/>
  <c r="B183" i="4" s="1"/>
  <c r="B184" i="1"/>
  <c r="B185" i="1"/>
  <c r="B186" i="1"/>
  <c r="B187" i="1"/>
  <c r="B188" i="1"/>
  <c r="B188" i="4" s="1"/>
  <c r="B189" i="1"/>
  <c r="B190" i="1"/>
  <c r="B191" i="1"/>
  <c r="B191" i="4" s="1"/>
  <c r="B192" i="1"/>
  <c r="B193" i="1"/>
  <c r="B194" i="1"/>
  <c r="B195" i="1"/>
  <c r="B196" i="1"/>
  <c r="B197" i="1"/>
  <c r="B198" i="1"/>
  <c r="B199" i="1"/>
  <c r="B199" i="4" s="1"/>
  <c r="B200" i="1"/>
  <c r="B201" i="1"/>
  <c r="B202" i="1"/>
  <c r="B203" i="1"/>
  <c r="B204" i="1"/>
  <c r="B204" i="4" s="1"/>
  <c r="B205" i="1"/>
  <c r="C5" i="1"/>
  <c r="C6" i="1"/>
  <c r="C7" i="1"/>
  <c r="C8" i="1"/>
  <c r="C8" i="4" s="1"/>
  <c r="C9" i="1"/>
  <c r="H31" i="1" s="1"/>
  <c r="C10" i="1"/>
  <c r="C11" i="1"/>
  <c r="C12" i="1"/>
  <c r="C13" i="1"/>
  <c r="C14" i="1"/>
  <c r="C14" i="4" s="1"/>
  <c r="C15" i="1"/>
  <c r="C16" i="1"/>
  <c r="C16" i="4" s="1"/>
  <c r="C17" i="1"/>
  <c r="C17" i="4" s="1"/>
  <c r="C18" i="1"/>
  <c r="C19" i="1"/>
  <c r="C20" i="1"/>
  <c r="C21" i="1"/>
  <c r="C22" i="1"/>
  <c r="C22" i="4" s="1"/>
  <c r="C23" i="1"/>
  <c r="C24" i="1"/>
  <c r="C24" i="4" s="1"/>
  <c r="C25" i="1"/>
  <c r="C25" i="4" s="1"/>
  <c r="C26" i="1"/>
  <c r="C27" i="1"/>
  <c r="C28" i="1"/>
  <c r="C29" i="1"/>
  <c r="C30" i="1"/>
  <c r="C30" i="4" s="1"/>
  <c r="C31" i="1"/>
  <c r="C32" i="1"/>
  <c r="C33" i="1"/>
  <c r="C33" i="4" s="1"/>
  <c r="C34" i="1"/>
  <c r="C35" i="1"/>
  <c r="C36" i="1"/>
  <c r="C37" i="1"/>
  <c r="C38" i="1"/>
  <c r="C38" i="4" s="1"/>
  <c r="C39" i="1"/>
  <c r="C40" i="1"/>
  <c r="C41" i="1"/>
  <c r="C41" i="4" s="1"/>
  <c r="C42" i="1"/>
  <c r="C43" i="1"/>
  <c r="C44" i="1"/>
  <c r="C45" i="1"/>
  <c r="C46" i="1"/>
  <c r="C46" i="4" s="1"/>
  <c r="C47" i="1"/>
  <c r="C47" i="4" s="1"/>
  <c r="C48" i="1"/>
  <c r="C49" i="1"/>
  <c r="C49" i="4" s="1"/>
  <c r="C50" i="1"/>
  <c r="C51" i="1"/>
  <c r="C52" i="1"/>
  <c r="C53" i="1"/>
  <c r="C54" i="1"/>
  <c r="C54" i="4" s="1"/>
  <c r="C55" i="1"/>
  <c r="C55" i="4" s="1"/>
  <c r="C56" i="1"/>
  <c r="C57" i="1"/>
  <c r="C57" i="4" s="1"/>
  <c r="C58" i="1"/>
  <c r="C59" i="1"/>
  <c r="C60" i="1"/>
  <c r="C61" i="1"/>
  <c r="C62" i="1"/>
  <c r="C62" i="4" s="1"/>
  <c r="C63" i="1"/>
  <c r="C63" i="4" s="1"/>
  <c r="C64" i="1"/>
  <c r="C65" i="1"/>
  <c r="C65" i="4" s="1"/>
  <c r="C66" i="1"/>
  <c r="C67" i="1"/>
  <c r="C68" i="1"/>
  <c r="C69" i="1"/>
  <c r="C70" i="1"/>
  <c r="C70" i="4" s="1"/>
  <c r="C71" i="1"/>
  <c r="C71" i="4" s="1"/>
  <c r="C72" i="1"/>
  <c r="C73" i="1"/>
  <c r="C73" i="4" s="1"/>
  <c r="C74" i="1"/>
  <c r="C75" i="1"/>
  <c r="C76" i="1"/>
  <c r="C77" i="1"/>
  <c r="C78" i="1"/>
  <c r="C78" i="4" s="1"/>
  <c r="C79" i="1"/>
  <c r="C79" i="4" s="1"/>
  <c r="C80" i="1"/>
  <c r="C80" i="4" s="1"/>
  <c r="C81" i="1"/>
  <c r="C81" i="4" s="1"/>
  <c r="C82" i="1"/>
  <c r="C83" i="1"/>
  <c r="C84" i="1"/>
  <c r="C85" i="1"/>
  <c r="C86" i="1"/>
  <c r="C86" i="4" s="1"/>
  <c r="C87" i="1"/>
  <c r="C87" i="4" s="1"/>
  <c r="C88" i="1"/>
  <c r="C88" i="4" s="1"/>
  <c r="C89" i="1"/>
  <c r="C89" i="4" s="1"/>
  <c r="C90" i="1"/>
  <c r="C91" i="1"/>
  <c r="C92" i="1"/>
  <c r="C93" i="1"/>
  <c r="C94" i="1"/>
  <c r="C94" i="4" s="1"/>
  <c r="C95" i="1"/>
  <c r="C95" i="4" s="1"/>
  <c r="C96" i="1"/>
  <c r="C96" i="4" s="1"/>
  <c r="C97" i="1"/>
  <c r="C97" i="4" s="1"/>
  <c r="C98" i="1"/>
  <c r="C99" i="1"/>
  <c r="C100" i="1"/>
  <c r="C101" i="1"/>
  <c r="C102" i="1"/>
  <c r="C103" i="1"/>
  <c r="C103" i="4" s="1"/>
  <c r="C104" i="1"/>
  <c r="C104" i="4" s="1"/>
  <c r="C105" i="1"/>
  <c r="C105" i="4" s="1"/>
  <c r="C106" i="1"/>
  <c r="C107" i="1"/>
  <c r="C108" i="1"/>
  <c r="C109" i="1"/>
  <c r="C110" i="1"/>
  <c r="C111" i="1"/>
  <c r="C112" i="1"/>
  <c r="C112" i="4" s="1"/>
  <c r="C113" i="1"/>
  <c r="C113" i="4" s="1"/>
  <c r="C114" i="1"/>
  <c r="C115" i="1"/>
  <c r="C116" i="1"/>
  <c r="C117" i="1"/>
  <c r="C118" i="1"/>
  <c r="C119" i="1"/>
  <c r="C120" i="1"/>
  <c r="C121" i="1"/>
  <c r="C121" i="4" s="1"/>
  <c r="C122" i="1"/>
  <c r="C123" i="1"/>
  <c r="C124" i="1"/>
  <c r="C125" i="1"/>
  <c r="C126" i="1"/>
  <c r="C126" i="4" s="1"/>
  <c r="D126" i="4" s="1"/>
  <c r="C127" i="1"/>
  <c r="C127" i="4" s="1"/>
  <c r="C128" i="1"/>
  <c r="C129" i="1"/>
  <c r="C129" i="4" s="1"/>
  <c r="C130" i="1"/>
  <c r="C131" i="1"/>
  <c r="C132" i="1"/>
  <c r="C133" i="1"/>
  <c r="C134" i="1"/>
  <c r="C134" i="4" s="1"/>
  <c r="D134" i="4" s="1"/>
  <c r="C135" i="1"/>
  <c r="C135" i="4" s="1"/>
  <c r="D135" i="4" s="1"/>
  <c r="E135" i="4" s="1" a="1"/>
  <c r="E135" i="4" s="1"/>
  <c r="F135" i="4" s="1"/>
  <c r="C136" i="1"/>
  <c r="C136" i="4" s="1"/>
  <c r="D136" i="4" s="1"/>
  <c r="P136" i="4" s="1"/>
  <c r="C137" i="1"/>
  <c r="C137" i="4" s="1"/>
  <c r="C138" i="1"/>
  <c r="C139" i="1"/>
  <c r="C140" i="1"/>
  <c r="C141" i="1"/>
  <c r="C142" i="1"/>
  <c r="C143" i="1"/>
  <c r="C143" i="4" s="1"/>
  <c r="C144" i="1"/>
  <c r="C144" i="4" s="1"/>
  <c r="C145" i="1"/>
  <c r="C145" i="4" s="1"/>
  <c r="C146" i="1"/>
  <c r="C147" i="1"/>
  <c r="C148" i="1"/>
  <c r="C149" i="1"/>
  <c r="C150" i="1"/>
  <c r="C151" i="1"/>
  <c r="C151" i="4" s="1"/>
  <c r="D151" i="4" s="1"/>
  <c r="C152" i="1"/>
  <c r="C152" i="4" s="1"/>
  <c r="D152" i="4" s="1"/>
  <c r="P152" i="4" s="1"/>
  <c r="C153" i="1"/>
  <c r="C153" i="4" s="1"/>
  <c r="C154" i="1"/>
  <c r="C155" i="1"/>
  <c r="C156" i="1"/>
  <c r="C157" i="1"/>
  <c r="C158" i="1"/>
  <c r="C159" i="1"/>
  <c r="C159" i="4" s="1"/>
  <c r="C160" i="1"/>
  <c r="C160" i="4" s="1"/>
  <c r="D160" i="4" s="1"/>
  <c r="P160" i="4" s="1"/>
  <c r="C161" i="1"/>
  <c r="C161" i="4" s="1"/>
  <c r="C162" i="1"/>
  <c r="C163" i="1"/>
  <c r="C164" i="1"/>
  <c r="C165" i="1"/>
  <c r="C166" i="1"/>
  <c r="C167" i="1"/>
  <c r="C168" i="1"/>
  <c r="C168" i="4" s="1"/>
  <c r="C169" i="1"/>
  <c r="C169" i="4" s="1"/>
  <c r="C170" i="1"/>
  <c r="C171" i="1"/>
  <c r="C172" i="1"/>
  <c r="C173" i="1"/>
  <c r="C174" i="1"/>
  <c r="C174" i="4" s="1"/>
  <c r="C175" i="1"/>
  <c r="C175" i="4" s="1"/>
  <c r="D175" i="4" s="1"/>
  <c r="C176" i="1"/>
  <c r="C176" i="4" s="1"/>
  <c r="D176" i="4" s="1"/>
  <c r="C177" i="1"/>
  <c r="C177" i="4" s="1"/>
  <c r="C178" i="1"/>
  <c r="C179" i="1"/>
  <c r="C180" i="1"/>
  <c r="C181" i="1"/>
  <c r="C182" i="1"/>
  <c r="C183" i="1"/>
  <c r="C184" i="1"/>
  <c r="C184" i="4" s="1"/>
  <c r="D184" i="4" s="1"/>
  <c r="P184" i="4" s="1"/>
  <c r="O184" i="4" s="1"/>
  <c r="C185" i="1"/>
  <c r="C185" i="4" s="1"/>
  <c r="C186" i="1"/>
  <c r="C187" i="1"/>
  <c r="C188" i="1"/>
  <c r="C189" i="1"/>
  <c r="C190" i="1"/>
  <c r="C190" i="4" s="1"/>
  <c r="C191" i="1"/>
  <c r="C191" i="4" s="1"/>
  <c r="C192" i="1"/>
  <c r="C193" i="1"/>
  <c r="C193" i="4" s="1"/>
  <c r="C194" i="1"/>
  <c r="C195" i="1"/>
  <c r="C196" i="1"/>
  <c r="C197" i="1"/>
  <c r="C198" i="1"/>
  <c r="C198" i="4" s="1"/>
  <c r="C199" i="1"/>
  <c r="C199" i="4" s="1"/>
  <c r="C200" i="1"/>
  <c r="C200" i="4" s="1"/>
  <c r="D200" i="4" s="1"/>
  <c r="C201" i="1"/>
  <c r="C201" i="4" s="1"/>
  <c r="D201" i="4" s="1"/>
  <c r="C202" i="1"/>
  <c r="C203" i="1"/>
  <c r="C204" i="1"/>
  <c r="D204" i="9"/>
  <c r="B5" i="4"/>
  <c r="C5" i="4"/>
  <c r="B6" i="4"/>
  <c r="B7" i="4"/>
  <c r="C7" i="4"/>
  <c r="B8" i="4"/>
  <c r="B9" i="4"/>
  <c r="C10" i="4"/>
  <c r="B11" i="4"/>
  <c r="C11" i="4"/>
  <c r="B12" i="4"/>
  <c r="C12" i="4"/>
  <c r="B13" i="4"/>
  <c r="C13" i="4"/>
  <c r="B14" i="4"/>
  <c r="B15" i="4"/>
  <c r="C15" i="4"/>
  <c r="B16" i="4"/>
  <c r="B17" i="4"/>
  <c r="C18" i="4"/>
  <c r="B19" i="4"/>
  <c r="C19" i="4"/>
  <c r="B20" i="4"/>
  <c r="C20" i="4"/>
  <c r="B21" i="4"/>
  <c r="C21" i="4"/>
  <c r="B22" i="4"/>
  <c r="B23" i="4"/>
  <c r="C23" i="4"/>
  <c r="B24" i="4"/>
  <c r="B25" i="4"/>
  <c r="C26" i="4"/>
  <c r="B27" i="4"/>
  <c r="C27" i="4"/>
  <c r="B28" i="4"/>
  <c r="C28" i="4"/>
  <c r="B29" i="4"/>
  <c r="C29" i="4"/>
  <c r="B30" i="4"/>
  <c r="B31" i="4"/>
  <c r="C31" i="4"/>
  <c r="B32" i="4"/>
  <c r="C32" i="4"/>
  <c r="B33" i="4"/>
  <c r="C34" i="4"/>
  <c r="B35" i="4"/>
  <c r="C35" i="4"/>
  <c r="B36" i="4"/>
  <c r="C36" i="4"/>
  <c r="B37" i="4"/>
  <c r="C37" i="4"/>
  <c r="B38" i="4"/>
  <c r="B39" i="4"/>
  <c r="C39" i="4"/>
  <c r="B40" i="4"/>
  <c r="C40" i="4"/>
  <c r="B41" i="4"/>
  <c r="C42" i="4"/>
  <c r="B43" i="4"/>
  <c r="C43" i="4"/>
  <c r="B44" i="4"/>
  <c r="C44" i="4"/>
  <c r="B45" i="4"/>
  <c r="C45" i="4"/>
  <c r="B46" i="4"/>
  <c r="B47" i="4"/>
  <c r="B48" i="4"/>
  <c r="C48" i="4"/>
  <c r="B49" i="4"/>
  <c r="C50" i="4"/>
  <c r="B51" i="4"/>
  <c r="C51" i="4"/>
  <c r="B52" i="4"/>
  <c r="C52" i="4"/>
  <c r="B53" i="4"/>
  <c r="C53" i="4"/>
  <c r="B54" i="4"/>
  <c r="B55" i="4"/>
  <c r="B56" i="4"/>
  <c r="C56" i="4"/>
  <c r="B57" i="4"/>
  <c r="C58" i="4"/>
  <c r="B59" i="4"/>
  <c r="C59" i="4"/>
  <c r="B60" i="4"/>
  <c r="C60" i="4"/>
  <c r="B61" i="4"/>
  <c r="C61" i="4"/>
  <c r="B62" i="4"/>
  <c r="B63" i="4"/>
  <c r="B64" i="4"/>
  <c r="C64" i="4"/>
  <c r="B65" i="4"/>
  <c r="C66" i="4"/>
  <c r="B67" i="4"/>
  <c r="C67" i="4"/>
  <c r="B68" i="4"/>
  <c r="C68" i="4"/>
  <c r="B69" i="4"/>
  <c r="C69" i="4"/>
  <c r="B70" i="4"/>
  <c r="B71" i="4"/>
  <c r="B72" i="4"/>
  <c r="C72" i="4"/>
  <c r="B73" i="4"/>
  <c r="C74" i="4"/>
  <c r="B75" i="4"/>
  <c r="C75" i="4"/>
  <c r="B76" i="4"/>
  <c r="C76" i="4"/>
  <c r="B77" i="4"/>
  <c r="C77" i="4"/>
  <c r="B78" i="4"/>
  <c r="B80" i="4"/>
  <c r="B81" i="4"/>
  <c r="C82" i="4"/>
  <c r="B83" i="4"/>
  <c r="C83" i="4"/>
  <c r="B84" i="4"/>
  <c r="C84" i="4"/>
  <c r="B85" i="4"/>
  <c r="C85" i="4"/>
  <c r="B86" i="4"/>
  <c r="B87" i="4"/>
  <c r="B88" i="4"/>
  <c r="B89" i="4"/>
  <c r="C90" i="4"/>
  <c r="B91" i="4"/>
  <c r="C91" i="4"/>
  <c r="B92" i="4"/>
  <c r="C92" i="4"/>
  <c r="B93" i="4"/>
  <c r="C93" i="4"/>
  <c r="B94" i="4"/>
  <c r="B95" i="4"/>
  <c r="B96" i="4"/>
  <c r="B97" i="4"/>
  <c r="C98" i="4"/>
  <c r="B99" i="4"/>
  <c r="C99" i="4"/>
  <c r="B100" i="4"/>
  <c r="C100" i="4"/>
  <c r="B101" i="4"/>
  <c r="C101" i="4"/>
  <c r="B102" i="4"/>
  <c r="C102" i="4"/>
  <c r="B103" i="4"/>
  <c r="B104" i="4"/>
  <c r="B105" i="4"/>
  <c r="C106" i="4"/>
  <c r="B107" i="4"/>
  <c r="C107" i="4"/>
  <c r="B108" i="4"/>
  <c r="C108" i="4"/>
  <c r="B109" i="4"/>
  <c r="C109" i="4"/>
  <c r="B110" i="4"/>
  <c r="C110" i="4"/>
  <c r="C111" i="4"/>
  <c r="B112" i="4"/>
  <c r="B113" i="4"/>
  <c r="C114" i="4"/>
  <c r="B115" i="4"/>
  <c r="C115" i="4"/>
  <c r="B116" i="4"/>
  <c r="D116" i="4" s="1"/>
  <c r="P116" i="4" s="1"/>
  <c r="C116" i="4"/>
  <c r="B117" i="4"/>
  <c r="C117" i="4"/>
  <c r="B118" i="4"/>
  <c r="C118" i="4"/>
  <c r="C119" i="4"/>
  <c r="B120" i="4"/>
  <c r="C120" i="4"/>
  <c r="D120" i="4" s="1"/>
  <c r="B121" i="4"/>
  <c r="C122" i="4"/>
  <c r="B123" i="4"/>
  <c r="C123" i="4"/>
  <c r="D123" i="4"/>
  <c r="P123" i="4" s="1"/>
  <c r="R123" i="4" s="1"/>
  <c r="C124" i="4"/>
  <c r="D124" i="4"/>
  <c r="B125" i="4"/>
  <c r="D125" i="4" s="1"/>
  <c r="C125" i="4"/>
  <c r="B126" i="4"/>
  <c r="B127" i="4"/>
  <c r="B128" i="4"/>
  <c r="C128" i="4"/>
  <c r="B129" i="4"/>
  <c r="C130" i="4"/>
  <c r="B131" i="4"/>
  <c r="C131" i="4"/>
  <c r="D131" i="4" s="1"/>
  <c r="P131" i="4" s="1"/>
  <c r="C132" i="4"/>
  <c r="B133" i="4"/>
  <c r="C133" i="4"/>
  <c r="B134" i="4"/>
  <c r="B136" i="4"/>
  <c r="B137" i="4"/>
  <c r="C138" i="4"/>
  <c r="B139" i="4"/>
  <c r="C139" i="4"/>
  <c r="D139" i="4" s="1"/>
  <c r="B140" i="4"/>
  <c r="D140" i="4" s="1"/>
  <c r="E140" i="4" s="1" a="1"/>
  <c r="E140" i="4" s="1"/>
  <c r="F140" i="4" s="1"/>
  <c r="C140" i="4"/>
  <c r="B141" i="4"/>
  <c r="C141" i="4"/>
  <c r="B142" i="4"/>
  <c r="C142" i="4"/>
  <c r="D142" i="4" s="1"/>
  <c r="P142" i="4" s="1"/>
  <c r="B143" i="4"/>
  <c r="B144" i="4"/>
  <c r="B145" i="4"/>
  <c r="C146" i="4"/>
  <c r="B147" i="4"/>
  <c r="C147" i="4"/>
  <c r="D147" i="4" s="1"/>
  <c r="B148" i="4"/>
  <c r="C148" i="4"/>
  <c r="B149" i="4"/>
  <c r="C149" i="4"/>
  <c r="B150" i="4"/>
  <c r="C150" i="4"/>
  <c r="D150" i="4" s="1"/>
  <c r="B151" i="4"/>
  <c r="B152" i="4"/>
  <c r="B153" i="4"/>
  <c r="C154" i="4"/>
  <c r="B155" i="4"/>
  <c r="C155" i="4"/>
  <c r="D155" i="4" s="1"/>
  <c r="B156" i="4"/>
  <c r="C156" i="4"/>
  <c r="B157" i="4"/>
  <c r="C157" i="4"/>
  <c r="B158" i="4"/>
  <c r="C158" i="4"/>
  <c r="D158" i="4" s="1"/>
  <c r="B159" i="4"/>
  <c r="B160" i="4"/>
  <c r="B161" i="4"/>
  <c r="C162" i="4"/>
  <c r="B163" i="4"/>
  <c r="C163" i="4"/>
  <c r="C164" i="4"/>
  <c r="D164" i="4" s="1"/>
  <c r="B165" i="4"/>
  <c r="C165" i="4"/>
  <c r="B166" i="4"/>
  <c r="C166" i="4"/>
  <c r="D166" i="4" s="1"/>
  <c r="B167" i="4"/>
  <c r="C167" i="4"/>
  <c r="B168" i="4"/>
  <c r="B169" i="4"/>
  <c r="C170" i="4"/>
  <c r="B171" i="4"/>
  <c r="C171" i="4"/>
  <c r="C172" i="4"/>
  <c r="B173" i="4"/>
  <c r="D173" i="4" s="1"/>
  <c r="C173" i="4"/>
  <c r="B174" i="4"/>
  <c r="B176" i="4"/>
  <c r="B177" i="4"/>
  <c r="C178" i="4"/>
  <c r="B179" i="4"/>
  <c r="D179" i="4" s="1"/>
  <c r="C179" i="4"/>
  <c r="B180" i="4"/>
  <c r="C180" i="4"/>
  <c r="B181" i="4"/>
  <c r="C181" i="4"/>
  <c r="B182" i="4"/>
  <c r="C182" i="4"/>
  <c r="C183" i="4"/>
  <c r="B184" i="4"/>
  <c r="B185" i="4"/>
  <c r="C186" i="4"/>
  <c r="B187" i="4"/>
  <c r="C187" i="4"/>
  <c r="D187" i="4"/>
  <c r="E187" i="4" s="1" a="1"/>
  <c r="E187" i="4" s="1"/>
  <c r="F187" i="4" s="1"/>
  <c r="C188" i="4"/>
  <c r="B189" i="4"/>
  <c r="C189" i="4"/>
  <c r="B190" i="4"/>
  <c r="B192" i="4"/>
  <c r="C192" i="4"/>
  <c r="D192" i="4" s="1"/>
  <c r="E192" i="4" s="1" a="1"/>
  <c r="E192" i="4" s="1"/>
  <c r="F192" i="4" s="1"/>
  <c r="B193" i="4"/>
  <c r="C194" i="4"/>
  <c r="B195" i="4"/>
  <c r="C195" i="4"/>
  <c r="B196" i="4"/>
  <c r="C196" i="4"/>
  <c r="B197" i="4"/>
  <c r="C197" i="4"/>
  <c r="B198" i="4"/>
  <c r="B200" i="4"/>
  <c r="B201" i="4"/>
  <c r="C202" i="4"/>
  <c r="B203" i="4"/>
  <c r="C203" i="4"/>
  <c r="C204" i="4"/>
  <c r="D204" i="4" s="1"/>
  <c r="P135" i="4"/>
  <c r="P140" i="4"/>
  <c r="O140" i="4" s="1"/>
  <c r="O204" i="4"/>
  <c r="Q7" i="4"/>
  <c r="Q9" i="4"/>
  <c r="Q10" i="4"/>
  <c r="Q12" i="4"/>
  <c r="Q13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C4" i="1"/>
  <c r="M4" i="17"/>
  <c r="B4" i="17" s="1"/>
  <c r="M5" i="17"/>
  <c r="B5" i="17" s="1"/>
  <c r="M6" i="17"/>
  <c r="B6" i="17" s="1"/>
  <c r="M7" i="17"/>
  <c r="B7" i="17" s="1"/>
  <c r="M8" i="17"/>
  <c r="B8" i="17"/>
  <c r="M9" i="17"/>
  <c r="B9" i="17" s="1"/>
  <c r="M10" i="17"/>
  <c r="B10" i="17" s="1"/>
  <c r="M11" i="17"/>
  <c r="B11" i="17" s="1"/>
  <c r="M12" i="17"/>
  <c r="B12" i="17" s="1"/>
  <c r="M13" i="17"/>
  <c r="B13" i="17" s="1"/>
  <c r="M14" i="17"/>
  <c r="B14" i="17" s="1"/>
  <c r="M15" i="17"/>
  <c r="B15" i="17" s="1"/>
  <c r="M16" i="17"/>
  <c r="B16" i="17" s="1"/>
  <c r="M17" i="17"/>
  <c r="B17" i="17" s="1"/>
  <c r="M18" i="17"/>
  <c r="B18" i="17" s="1"/>
  <c r="M19" i="17"/>
  <c r="B19" i="17" s="1"/>
  <c r="M20" i="17"/>
  <c r="B20" i="17"/>
  <c r="C20" i="17" s="1"/>
  <c r="M21" i="17"/>
  <c r="B21" i="17" s="1"/>
  <c r="C21" i="17" s="1"/>
  <c r="M22" i="17"/>
  <c r="B22" i="17" s="1"/>
  <c r="M23" i="17"/>
  <c r="B23" i="17" s="1"/>
  <c r="C23" i="17" s="1"/>
  <c r="M24" i="17"/>
  <c r="B24" i="17" s="1"/>
  <c r="M25" i="17"/>
  <c r="B25" i="17" s="1"/>
  <c r="M26" i="17"/>
  <c r="B26" i="17" s="1"/>
  <c r="M27" i="17"/>
  <c r="B27" i="17" s="1"/>
  <c r="M28" i="17"/>
  <c r="B28" i="17" s="1"/>
  <c r="M29" i="17"/>
  <c r="B29" i="17" s="1"/>
  <c r="M30" i="17"/>
  <c r="B30" i="17" s="1"/>
  <c r="C30" i="17" s="1"/>
  <c r="M31" i="17"/>
  <c r="B31" i="17" s="1"/>
  <c r="C31" i="17" s="1"/>
  <c r="M32" i="17"/>
  <c r="B32" i="17" s="1"/>
  <c r="C32" i="17" s="1"/>
  <c r="M33" i="17"/>
  <c r="B33" i="17" s="1"/>
  <c r="M34" i="17"/>
  <c r="B34" i="17" s="1"/>
  <c r="M35" i="17"/>
  <c r="B35" i="17" s="1"/>
  <c r="C35" i="17" s="1"/>
  <c r="M36" i="17"/>
  <c r="B36" i="17" s="1"/>
  <c r="C36" i="17" s="1"/>
  <c r="M37" i="17"/>
  <c r="B37" i="17" s="1"/>
  <c r="C37" i="17" s="1"/>
  <c r="M38" i="17"/>
  <c r="B38" i="17" s="1"/>
  <c r="C38" i="17" s="1"/>
  <c r="M39" i="17"/>
  <c r="B39" i="17" s="1"/>
  <c r="C39" i="17" s="1"/>
  <c r="M40" i="17"/>
  <c r="B40" i="17" s="1"/>
  <c r="C40" i="17" s="1"/>
  <c r="M41" i="17"/>
  <c r="B41" i="17" s="1"/>
  <c r="M42" i="17"/>
  <c r="B42" i="17" s="1"/>
  <c r="C42" i="17" s="1"/>
  <c r="M43" i="17"/>
  <c r="B43" i="17" s="1"/>
  <c r="M44" i="17"/>
  <c r="B44" i="17"/>
  <c r="C44" i="17" s="1"/>
  <c r="M45" i="17"/>
  <c r="B45" i="17" s="1"/>
  <c r="M46" i="17"/>
  <c r="B46" i="17" s="1"/>
  <c r="C46" i="17" s="1"/>
  <c r="M47" i="17"/>
  <c r="B47" i="17" s="1"/>
  <c r="M48" i="17"/>
  <c r="B48" i="17" s="1"/>
  <c r="M49" i="17"/>
  <c r="B49" i="17" s="1"/>
  <c r="C49" i="17" s="1"/>
  <c r="M50" i="17"/>
  <c r="B50" i="17" s="1"/>
  <c r="C50" i="17" s="1"/>
  <c r="M51" i="17"/>
  <c r="B51" i="17" s="1"/>
  <c r="M52" i="17"/>
  <c r="B52" i="17" s="1"/>
  <c r="M53" i="17"/>
  <c r="B53" i="17" s="1"/>
  <c r="M54" i="17"/>
  <c r="B54" i="17" s="1"/>
  <c r="M55" i="17"/>
  <c r="B55" i="17" s="1"/>
  <c r="M56" i="17"/>
  <c r="B56" i="17" s="1"/>
  <c r="C56" i="17" s="1"/>
  <c r="M57" i="17"/>
  <c r="B57" i="17" s="1"/>
  <c r="C57" i="17" s="1"/>
  <c r="M58" i="17"/>
  <c r="B58" i="17" s="1"/>
  <c r="M59" i="17"/>
  <c r="B59" i="17" s="1"/>
  <c r="C59" i="17" s="1"/>
  <c r="M60" i="17"/>
  <c r="B60" i="17" s="1"/>
  <c r="C60" i="17" s="1"/>
  <c r="M61" i="17"/>
  <c r="B61" i="17" s="1"/>
  <c r="C61" i="17" s="1"/>
  <c r="M62" i="17"/>
  <c r="B62" i="17" s="1"/>
  <c r="M63" i="17"/>
  <c r="B63" i="17" s="1"/>
  <c r="M64" i="17"/>
  <c r="B64" i="17" s="1"/>
  <c r="M65" i="17"/>
  <c r="B65" i="17" s="1"/>
  <c r="M66" i="17"/>
  <c r="B66" i="17" s="1"/>
  <c r="M67" i="17"/>
  <c r="B67" i="17" s="1"/>
  <c r="C67" i="17" s="1"/>
  <c r="M68" i="17"/>
  <c r="B68" i="17" s="1"/>
  <c r="C68" i="17" s="1"/>
  <c r="M69" i="17"/>
  <c r="B69" i="17" s="1"/>
  <c r="M70" i="17"/>
  <c r="B70" i="17" s="1"/>
  <c r="M71" i="17"/>
  <c r="B71" i="17" s="1"/>
  <c r="M72" i="17"/>
  <c r="B72" i="17" s="1"/>
  <c r="C72" i="17" s="1"/>
  <c r="M73" i="17"/>
  <c r="B73" i="17" s="1"/>
  <c r="C73" i="17" s="1"/>
  <c r="M74" i="17"/>
  <c r="B74" i="17" s="1"/>
  <c r="C74" i="17" s="1"/>
  <c r="M75" i="17"/>
  <c r="B75" i="17" s="1"/>
  <c r="M76" i="17"/>
  <c r="B76" i="17" s="1"/>
  <c r="M77" i="17"/>
  <c r="B77" i="17" s="1"/>
  <c r="C77" i="17" s="1"/>
  <c r="M78" i="17"/>
  <c r="B78" i="17" s="1"/>
  <c r="C78" i="17" s="1"/>
  <c r="M79" i="17"/>
  <c r="B79" i="17" s="1"/>
  <c r="M80" i="17"/>
  <c r="B80" i="17" s="1"/>
  <c r="M81" i="17"/>
  <c r="B81" i="17" s="1"/>
  <c r="C81" i="17" s="1"/>
  <c r="M82" i="17"/>
  <c r="B82" i="17" s="1"/>
  <c r="C82" i="17" s="1"/>
  <c r="M83" i="17"/>
  <c r="B83" i="17" s="1"/>
  <c r="M84" i="17"/>
  <c r="B84" i="17" s="1"/>
  <c r="C84" i="17" s="1"/>
  <c r="M85" i="17"/>
  <c r="B85" i="17" s="1"/>
  <c r="M86" i="17"/>
  <c r="B86" i="17" s="1"/>
  <c r="M87" i="17"/>
  <c r="B87" i="17" s="1"/>
  <c r="C87" i="17" s="1"/>
  <c r="M88" i="17"/>
  <c r="B88" i="17" s="1"/>
  <c r="C88" i="17" s="1"/>
  <c r="M89" i="17"/>
  <c r="B89" i="17" s="1"/>
  <c r="C89" i="17" s="1"/>
  <c r="M90" i="17"/>
  <c r="B90" i="17" s="1"/>
  <c r="C90" i="17" s="1"/>
  <c r="M91" i="17"/>
  <c r="B91" i="17" s="1"/>
  <c r="C91" i="17" s="1"/>
  <c r="M92" i="17"/>
  <c r="B92" i="17"/>
  <c r="C92" i="17" s="1"/>
  <c r="M93" i="17"/>
  <c r="B93" i="17" s="1"/>
  <c r="M94" i="17"/>
  <c r="B94" i="17" s="1"/>
  <c r="C94" i="17" s="1"/>
  <c r="M95" i="17"/>
  <c r="B95" i="17" s="1"/>
  <c r="C95" i="17" s="1"/>
  <c r="M96" i="17"/>
  <c r="B96" i="17" s="1"/>
  <c r="C96" i="17" s="1"/>
  <c r="M97" i="17"/>
  <c r="B97" i="17" s="1"/>
  <c r="C97" i="17" s="1"/>
  <c r="M98" i="17"/>
  <c r="B98" i="17" s="1"/>
  <c r="C98" i="17" s="1"/>
  <c r="M99" i="17"/>
  <c r="B99" i="17" s="1"/>
  <c r="C99" i="17" s="1"/>
  <c r="M100" i="17"/>
  <c r="B100" i="17" s="1"/>
  <c r="C100" i="17" s="1"/>
  <c r="M101" i="17"/>
  <c r="B101" i="17" s="1"/>
  <c r="C101" i="17" s="1"/>
  <c r="M102" i="17"/>
  <c r="B102" i="17" s="1"/>
  <c r="C102" i="17" s="1"/>
  <c r="M103" i="17"/>
  <c r="B103" i="17" s="1"/>
  <c r="M104" i="17"/>
  <c r="B104" i="17" s="1"/>
  <c r="M105" i="17"/>
  <c r="B105" i="17" s="1"/>
  <c r="M106" i="17"/>
  <c r="B106" i="17" s="1"/>
  <c r="M107" i="17"/>
  <c r="B107" i="17" s="1"/>
  <c r="M108" i="17"/>
  <c r="B108" i="17" s="1"/>
  <c r="C108" i="17" s="1"/>
  <c r="M109" i="17"/>
  <c r="B109" i="17" s="1"/>
  <c r="C109" i="17" s="1"/>
  <c r="M110" i="17"/>
  <c r="B110" i="17" s="1"/>
  <c r="C110" i="17" s="1"/>
  <c r="M111" i="17"/>
  <c r="B111" i="17" s="1"/>
  <c r="C111" i="17" s="1"/>
  <c r="M112" i="17"/>
  <c r="B112" i="17" s="1"/>
  <c r="C112" i="17" s="1"/>
  <c r="M113" i="17"/>
  <c r="B113" i="17" s="1"/>
  <c r="M114" i="17"/>
  <c r="B114" i="17" s="1"/>
  <c r="C114" i="17" s="1"/>
  <c r="M115" i="17"/>
  <c r="B115" i="17" s="1"/>
  <c r="C115" i="17" s="1"/>
  <c r="M116" i="17"/>
  <c r="B116" i="17"/>
  <c r="C116" i="17" s="1"/>
  <c r="M117" i="17"/>
  <c r="B117" i="17" s="1"/>
  <c r="C117" i="17" s="1"/>
  <c r="M118" i="17"/>
  <c r="B118" i="17" s="1"/>
  <c r="C118" i="17" s="1"/>
  <c r="M119" i="17"/>
  <c r="B119" i="17" s="1"/>
  <c r="C119" i="17" s="1"/>
  <c r="M120" i="17"/>
  <c r="B120" i="17" s="1"/>
  <c r="C120" i="17" s="1"/>
  <c r="M121" i="17"/>
  <c r="B121" i="17" s="1"/>
  <c r="C121" i="17" s="1"/>
  <c r="M122" i="17"/>
  <c r="B122" i="17" s="1"/>
  <c r="C122" i="17" s="1"/>
  <c r="M123" i="17"/>
  <c r="B123" i="17" s="1"/>
  <c r="C123" i="17" s="1"/>
  <c r="M124" i="17"/>
  <c r="B124" i="17"/>
  <c r="C124" i="17" s="1"/>
  <c r="M125" i="17"/>
  <c r="B125" i="17" s="1"/>
  <c r="C125" i="17" s="1"/>
  <c r="M126" i="17"/>
  <c r="B126" i="17" s="1"/>
  <c r="C126" i="17" s="1"/>
  <c r="M127" i="17"/>
  <c r="B127" i="17" s="1"/>
  <c r="C127" i="17" s="1"/>
  <c r="M128" i="17"/>
  <c r="B128" i="17"/>
  <c r="C128" i="17" s="1"/>
  <c r="M129" i="17"/>
  <c r="B129" i="17" s="1"/>
  <c r="C129" i="17" s="1"/>
  <c r="M130" i="17"/>
  <c r="B130" i="17" s="1"/>
  <c r="C130" i="17" s="1"/>
  <c r="M131" i="17"/>
  <c r="B131" i="17" s="1"/>
  <c r="C131" i="17" s="1"/>
  <c r="M132" i="17"/>
  <c r="B132" i="17" s="1"/>
  <c r="C132" i="17" s="1"/>
  <c r="M133" i="17"/>
  <c r="B133" i="17" s="1"/>
  <c r="C133" i="17" s="1"/>
  <c r="M134" i="17"/>
  <c r="B134" i="17" s="1"/>
  <c r="C134" i="17" s="1"/>
  <c r="M135" i="17"/>
  <c r="B135" i="17"/>
  <c r="C135" i="17" s="1"/>
  <c r="M136" i="17"/>
  <c r="B136" i="17" s="1"/>
  <c r="C136" i="17" s="1"/>
  <c r="M137" i="17"/>
  <c r="B137" i="17" s="1"/>
  <c r="C137" i="17" s="1"/>
  <c r="M138" i="17"/>
  <c r="B138" i="17" s="1"/>
  <c r="C138" i="17" s="1"/>
  <c r="M139" i="17"/>
  <c r="B139" i="17" s="1"/>
  <c r="C139" i="17" s="1"/>
  <c r="M140" i="17"/>
  <c r="B140" i="17"/>
  <c r="C140" i="17" s="1"/>
  <c r="M141" i="17"/>
  <c r="B141" i="17" s="1"/>
  <c r="C141" i="17" s="1"/>
  <c r="M142" i="17"/>
  <c r="B142" i="17" s="1"/>
  <c r="C142" i="17" s="1"/>
  <c r="M143" i="17"/>
  <c r="B143" i="17" s="1"/>
  <c r="C143" i="17" s="1"/>
  <c r="M144" i="17"/>
  <c r="B144" i="17" s="1"/>
  <c r="C144" i="17" s="1"/>
  <c r="M145" i="17"/>
  <c r="B145" i="17" s="1"/>
  <c r="C145" i="17" s="1"/>
  <c r="M146" i="17"/>
  <c r="B146" i="17" s="1"/>
  <c r="C146" i="17" s="1"/>
  <c r="M147" i="17"/>
  <c r="B147" i="17" s="1"/>
  <c r="C147" i="17" s="1"/>
  <c r="M148" i="17"/>
  <c r="B148" i="17" s="1"/>
  <c r="C148" i="17" s="1"/>
  <c r="M149" i="17"/>
  <c r="B149" i="17" s="1"/>
  <c r="C149" i="17" s="1"/>
  <c r="M150" i="17"/>
  <c r="B150" i="17" s="1"/>
  <c r="C150" i="17" s="1"/>
  <c r="M151" i="17"/>
  <c r="B151" i="17"/>
  <c r="M152" i="17"/>
  <c r="B152" i="17" s="1"/>
  <c r="C152" i="17" s="1"/>
  <c r="M153" i="17"/>
  <c r="B153" i="17" s="1"/>
  <c r="C153" i="17" s="1"/>
  <c r="M154" i="17"/>
  <c r="B154" i="17" s="1"/>
  <c r="C154" i="17" s="1"/>
  <c r="M155" i="17"/>
  <c r="B155" i="17" s="1"/>
  <c r="C155" i="17" s="1"/>
  <c r="M156" i="17"/>
  <c r="B156" i="17" s="1"/>
  <c r="C156" i="17" s="1"/>
  <c r="M157" i="17"/>
  <c r="B157" i="17" s="1"/>
  <c r="C157" i="17" s="1"/>
  <c r="M158" i="17"/>
  <c r="B158" i="17" s="1"/>
  <c r="C158" i="17" s="1"/>
  <c r="M159" i="17"/>
  <c r="B159" i="17"/>
  <c r="C159" i="17" s="1"/>
  <c r="M160" i="17"/>
  <c r="B160" i="17" s="1"/>
  <c r="C160" i="17" s="1"/>
  <c r="M161" i="17"/>
  <c r="B161" i="17" s="1"/>
  <c r="C161" i="17" s="1"/>
  <c r="M162" i="17"/>
  <c r="B162" i="17" s="1"/>
  <c r="C162" i="17" s="1"/>
  <c r="M163" i="17"/>
  <c r="B163" i="17" s="1"/>
  <c r="C163" i="17" s="1"/>
  <c r="M164" i="17"/>
  <c r="B164" i="17" s="1"/>
  <c r="C164" i="17" s="1"/>
  <c r="M165" i="17"/>
  <c r="B165" i="17"/>
  <c r="C165" i="17" s="1"/>
  <c r="M166" i="17"/>
  <c r="B166" i="17" s="1"/>
  <c r="C166" i="17" s="1"/>
  <c r="M167" i="17"/>
  <c r="B167" i="17" s="1"/>
  <c r="C167" i="17" s="1"/>
  <c r="M168" i="17"/>
  <c r="B168" i="17"/>
  <c r="C168" i="17" s="1"/>
  <c r="M169" i="17"/>
  <c r="B169" i="17" s="1"/>
  <c r="C169" i="17" s="1"/>
  <c r="M170" i="17"/>
  <c r="B170" i="17" s="1"/>
  <c r="C170" i="17" s="1"/>
  <c r="M171" i="17"/>
  <c r="B171" i="17" s="1"/>
  <c r="C171" i="17" s="1"/>
  <c r="M172" i="17"/>
  <c r="B172" i="17" s="1"/>
  <c r="C172" i="17" s="1"/>
  <c r="M173" i="17"/>
  <c r="B173" i="17" s="1"/>
  <c r="C173" i="17" s="1"/>
  <c r="M174" i="17"/>
  <c r="B174" i="17" s="1"/>
  <c r="C174" i="17" s="1"/>
  <c r="M175" i="17"/>
  <c r="B175" i="17" s="1"/>
  <c r="C175" i="17" s="1"/>
  <c r="M176" i="17"/>
  <c r="B176" i="17" s="1"/>
  <c r="C176" i="17" s="1"/>
  <c r="M177" i="17"/>
  <c r="B177" i="17" s="1"/>
  <c r="C177" i="17" s="1"/>
  <c r="M178" i="17"/>
  <c r="B178" i="17" s="1"/>
  <c r="C178" i="17" s="1"/>
  <c r="M179" i="17"/>
  <c r="B179" i="17" s="1"/>
  <c r="C179" i="17" s="1"/>
  <c r="M180" i="17"/>
  <c r="B180" i="17" s="1"/>
  <c r="C180" i="17" s="1"/>
  <c r="M181" i="17"/>
  <c r="B181" i="17" s="1"/>
  <c r="C181" i="17" s="1"/>
  <c r="M182" i="17"/>
  <c r="B182" i="17" s="1"/>
  <c r="C182" i="17" s="1"/>
  <c r="M183" i="17"/>
  <c r="B183" i="17" s="1"/>
  <c r="C183" i="17" s="1"/>
  <c r="M184" i="17"/>
  <c r="B184" i="17" s="1"/>
  <c r="C184" i="17" s="1"/>
  <c r="M185" i="17"/>
  <c r="B185" i="17" s="1"/>
  <c r="C185" i="17" s="1"/>
  <c r="M186" i="17"/>
  <c r="B186" i="17" s="1"/>
  <c r="C186" i="17" s="1"/>
  <c r="M187" i="17"/>
  <c r="B187" i="17" s="1"/>
  <c r="C187" i="17" s="1"/>
  <c r="M188" i="17"/>
  <c r="B188" i="17" s="1"/>
  <c r="C188" i="17" s="1"/>
  <c r="M189" i="17"/>
  <c r="B189" i="17" s="1"/>
  <c r="C189" i="17" s="1"/>
  <c r="M190" i="17"/>
  <c r="B190" i="17" s="1"/>
  <c r="C190" i="17" s="1"/>
  <c r="M191" i="17"/>
  <c r="B191" i="17" s="1"/>
  <c r="C191" i="17" s="1"/>
  <c r="M192" i="17"/>
  <c r="B192" i="17" s="1"/>
  <c r="C192" i="17" s="1"/>
  <c r="M193" i="17"/>
  <c r="B193" i="17" s="1"/>
  <c r="C193" i="17" s="1"/>
  <c r="M194" i="17"/>
  <c r="B194" i="17" s="1"/>
  <c r="C194" i="17" s="1"/>
  <c r="M195" i="17"/>
  <c r="B195" i="17" s="1"/>
  <c r="C195" i="17" s="1"/>
  <c r="M196" i="17"/>
  <c r="B196" i="17"/>
  <c r="C196" i="17" s="1"/>
  <c r="M197" i="17"/>
  <c r="B197" i="17" s="1"/>
  <c r="C197" i="17" s="1"/>
  <c r="M198" i="17"/>
  <c r="B198" i="17" s="1"/>
  <c r="C198" i="17" s="1"/>
  <c r="M199" i="17"/>
  <c r="B199" i="17" s="1"/>
  <c r="C199" i="17" s="1"/>
  <c r="M200" i="17"/>
  <c r="B200" i="17" s="1"/>
  <c r="C200" i="17" s="1"/>
  <c r="M201" i="17"/>
  <c r="B201" i="17" s="1"/>
  <c r="C201" i="17" s="1"/>
  <c r="M202" i="17"/>
  <c r="B202" i="17" s="1"/>
  <c r="C202" i="17" s="1"/>
  <c r="M203" i="17"/>
  <c r="B203" i="17" s="1"/>
  <c r="C203" i="17" s="1"/>
  <c r="M204" i="17"/>
  <c r="B204" i="17" s="1"/>
  <c r="C204" i="17" s="1"/>
  <c r="B3" i="17"/>
  <c r="M3" i="17"/>
  <c r="C25" i="17"/>
  <c r="C33" i="17"/>
  <c r="C34" i="17"/>
  <c r="C41" i="17"/>
  <c r="C55" i="17"/>
  <c r="C103" i="17"/>
  <c r="C105" i="17"/>
  <c r="C113" i="17"/>
  <c r="C151" i="17"/>
  <c r="F10" i="16"/>
  <c r="L5" i="16" s="1"/>
  <c r="E7" i="16"/>
  <c r="E8" i="16"/>
  <c r="E9" i="16"/>
  <c r="E10" i="16"/>
  <c r="E6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46" i="16"/>
  <c r="B247" i="16"/>
  <c r="B248" i="16"/>
  <c r="B249" i="16"/>
  <c r="B250" i="16"/>
  <c r="B251" i="16"/>
  <c r="B252" i="16"/>
  <c r="B253" i="16"/>
  <c r="B254" i="16"/>
  <c r="B255" i="16"/>
  <c r="B256" i="16"/>
  <c r="B257" i="16"/>
  <c r="B258" i="16"/>
  <c r="B259" i="16"/>
  <c r="B260" i="16"/>
  <c r="B261" i="16"/>
  <c r="B262" i="16"/>
  <c r="B263" i="16"/>
  <c r="B264" i="16"/>
  <c r="B265" i="16"/>
  <c r="B266" i="16"/>
  <c r="B267" i="16"/>
  <c r="B268" i="16"/>
  <c r="B269" i="16"/>
  <c r="B270" i="16"/>
  <c r="B271" i="16"/>
  <c r="B272" i="16"/>
  <c r="B273" i="16"/>
  <c r="B274" i="16"/>
  <c r="B275" i="16"/>
  <c r="B276" i="16"/>
  <c r="B277" i="16"/>
  <c r="B278" i="16"/>
  <c r="B279" i="16"/>
  <c r="B280" i="16"/>
  <c r="B281" i="16"/>
  <c r="B282" i="16"/>
  <c r="B283" i="16"/>
  <c r="B284" i="16"/>
  <c r="B285" i="16"/>
  <c r="B286" i="16"/>
  <c r="B287" i="16"/>
  <c r="B288" i="16"/>
  <c r="B289" i="16"/>
  <c r="B290" i="16"/>
  <c r="B291" i="16"/>
  <c r="B292" i="16"/>
  <c r="B293" i="16"/>
  <c r="B294" i="16"/>
  <c r="B295" i="16"/>
  <c r="B296" i="16"/>
  <c r="B297" i="16"/>
  <c r="B298" i="16"/>
  <c r="B299" i="16"/>
  <c r="B300" i="16"/>
  <c r="B301" i="16"/>
  <c r="B302" i="16"/>
  <c r="B303" i="16"/>
  <c r="B304" i="16"/>
  <c r="B305" i="16"/>
  <c r="B306" i="16"/>
  <c r="B307" i="16"/>
  <c r="B5" i="16"/>
  <c r="B4" i="16"/>
  <c r="C205" i="1"/>
  <c r="B4" i="1"/>
  <c r="F7" i="16"/>
  <c r="F8" i="16"/>
  <c r="J8" i="16" s="1"/>
  <c r="F9" i="16"/>
  <c r="K8" i="16" s="1"/>
  <c r="F6" i="16"/>
  <c r="H5" i="16" s="1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C243" i="16"/>
  <c r="C244" i="16"/>
  <c r="C245" i="16"/>
  <c r="C246" i="16"/>
  <c r="C247" i="16"/>
  <c r="C248" i="16"/>
  <c r="C249" i="16"/>
  <c r="C250" i="16"/>
  <c r="C251" i="16"/>
  <c r="C252" i="16"/>
  <c r="C253" i="16"/>
  <c r="C254" i="16"/>
  <c r="C255" i="16"/>
  <c r="C256" i="16"/>
  <c r="C257" i="16"/>
  <c r="C258" i="16"/>
  <c r="C259" i="16"/>
  <c r="C260" i="16"/>
  <c r="C261" i="16"/>
  <c r="C262" i="16"/>
  <c r="C263" i="16"/>
  <c r="C264" i="16"/>
  <c r="C265" i="16"/>
  <c r="C266" i="16"/>
  <c r="C267" i="16"/>
  <c r="C268" i="16"/>
  <c r="C269" i="16"/>
  <c r="C270" i="16"/>
  <c r="C271" i="16"/>
  <c r="C272" i="16"/>
  <c r="C273" i="16"/>
  <c r="C274" i="16"/>
  <c r="C275" i="16"/>
  <c r="C276" i="16"/>
  <c r="C277" i="16"/>
  <c r="C278" i="16"/>
  <c r="C279" i="16"/>
  <c r="C280" i="16"/>
  <c r="C281" i="16"/>
  <c r="C282" i="16"/>
  <c r="C283" i="16"/>
  <c r="C284" i="16"/>
  <c r="C285" i="16"/>
  <c r="C286" i="16"/>
  <c r="C287" i="16"/>
  <c r="C288" i="16"/>
  <c r="C289" i="16"/>
  <c r="C290" i="16"/>
  <c r="C291" i="16"/>
  <c r="C292" i="16"/>
  <c r="C293" i="16"/>
  <c r="C294" i="16"/>
  <c r="C295" i="16"/>
  <c r="C296" i="16"/>
  <c r="C297" i="16"/>
  <c r="C298" i="16"/>
  <c r="C299" i="16"/>
  <c r="C300" i="16"/>
  <c r="C301" i="16"/>
  <c r="C302" i="16"/>
  <c r="C303" i="16"/>
  <c r="C304" i="16"/>
  <c r="C305" i="16"/>
  <c r="C306" i="16"/>
  <c r="C307" i="16"/>
  <c r="C5" i="16"/>
  <c r="C4" i="16"/>
  <c r="I5" i="16"/>
  <c r="G6" i="16"/>
  <c r="H6" i="16"/>
  <c r="I6" i="16"/>
  <c r="I7" i="16"/>
  <c r="J7" i="16"/>
  <c r="G9" i="16"/>
  <c r="H9" i="16"/>
  <c r="H18" i="16" s="1"/>
  <c r="I9" i="16"/>
  <c r="I27" i="16" s="1"/>
  <c r="G10" i="16"/>
  <c r="N23" i="9"/>
  <c r="O23" i="9" s="1"/>
  <c r="P23" i="9" s="1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47" i="15"/>
  <c r="B248" i="15"/>
  <c r="B249" i="15"/>
  <c r="B250" i="15"/>
  <c r="B251" i="15"/>
  <c r="B252" i="15"/>
  <c r="B253" i="15"/>
  <c r="B254" i="15"/>
  <c r="B255" i="15"/>
  <c r="B256" i="15"/>
  <c r="B257" i="15"/>
  <c r="B258" i="15"/>
  <c r="B259" i="15"/>
  <c r="B260" i="15"/>
  <c r="B261" i="15"/>
  <c r="B262" i="15"/>
  <c r="B263" i="15"/>
  <c r="B264" i="15"/>
  <c r="B265" i="15"/>
  <c r="B266" i="15"/>
  <c r="B267" i="15"/>
  <c r="B268" i="15"/>
  <c r="B269" i="15"/>
  <c r="B270" i="15"/>
  <c r="B271" i="15"/>
  <c r="B272" i="15"/>
  <c r="B273" i="15"/>
  <c r="B274" i="15"/>
  <c r="B275" i="15"/>
  <c r="B276" i="15"/>
  <c r="B277" i="15"/>
  <c r="B278" i="15"/>
  <c r="B279" i="15"/>
  <c r="B280" i="15"/>
  <c r="B281" i="15"/>
  <c r="B282" i="15"/>
  <c r="B283" i="15"/>
  <c r="B284" i="15"/>
  <c r="B285" i="15"/>
  <c r="B286" i="15"/>
  <c r="B287" i="15"/>
  <c r="B288" i="15"/>
  <c r="B289" i="15"/>
  <c r="B290" i="15"/>
  <c r="B291" i="15"/>
  <c r="B292" i="15"/>
  <c r="B293" i="15"/>
  <c r="B294" i="15"/>
  <c r="B295" i="15"/>
  <c r="B296" i="15"/>
  <c r="B297" i="15"/>
  <c r="B298" i="15"/>
  <c r="B299" i="15"/>
  <c r="B300" i="15"/>
  <c r="B301" i="15"/>
  <c r="B302" i="15"/>
  <c r="B303" i="15"/>
  <c r="B304" i="15"/>
  <c r="B305" i="15"/>
  <c r="B306" i="15"/>
  <c r="B307" i="15"/>
  <c r="B308" i="15"/>
  <c r="B309" i="15"/>
  <c r="B310" i="15"/>
  <c r="B311" i="15"/>
  <c r="B312" i="15"/>
  <c r="B313" i="15"/>
  <c r="B314" i="15"/>
  <c r="B315" i="15"/>
  <c r="B316" i="15"/>
  <c r="B317" i="15"/>
  <c r="B318" i="15"/>
  <c r="B319" i="15"/>
  <c r="B320" i="15"/>
  <c r="B321" i="15"/>
  <c r="B322" i="15"/>
  <c r="B323" i="15"/>
  <c r="B324" i="15"/>
  <c r="B325" i="15"/>
  <c r="B326" i="15"/>
  <c r="B327" i="15"/>
  <c r="B328" i="15"/>
  <c r="B329" i="15"/>
  <c r="B330" i="15"/>
  <c r="B331" i="15"/>
  <c r="B332" i="15"/>
  <c r="B333" i="15"/>
  <c r="B334" i="15"/>
  <c r="B335" i="15"/>
  <c r="B336" i="15"/>
  <c r="B337" i="15"/>
  <c r="B338" i="15"/>
  <c r="B339" i="15"/>
  <c r="B340" i="15"/>
  <c r="B341" i="15"/>
  <c r="B342" i="15"/>
  <c r="B343" i="15"/>
  <c r="B344" i="15"/>
  <c r="B345" i="15"/>
  <c r="B346" i="15"/>
  <c r="B347" i="15"/>
  <c r="B348" i="15"/>
  <c r="B349" i="15"/>
  <c r="B350" i="15"/>
  <c r="B351" i="15"/>
  <c r="B352" i="15"/>
  <c r="B353" i="15"/>
  <c r="B354" i="15"/>
  <c r="B355" i="15"/>
  <c r="B356" i="15"/>
  <c r="B357" i="15"/>
  <c r="B358" i="15"/>
  <c r="B359" i="15"/>
  <c r="B360" i="15"/>
  <c r="B361" i="15"/>
  <c r="B362" i="15"/>
  <c r="B363" i="15"/>
  <c r="B364" i="15"/>
  <c r="B365" i="15"/>
  <c r="B366" i="15"/>
  <c r="B367" i="15"/>
  <c r="B368" i="15"/>
  <c r="B369" i="15"/>
  <c r="B370" i="15"/>
  <c r="B371" i="15"/>
  <c r="B372" i="15"/>
  <c r="B373" i="15"/>
  <c r="B374" i="15"/>
  <c r="B375" i="15"/>
  <c r="B376" i="15"/>
  <c r="B377" i="15"/>
  <c r="B378" i="15"/>
  <c r="B379" i="15"/>
  <c r="B380" i="15"/>
  <c r="B381" i="15"/>
  <c r="B382" i="15"/>
  <c r="B383" i="15"/>
  <c r="B384" i="15"/>
  <c r="B385" i="15"/>
  <c r="B386" i="15"/>
  <c r="B387" i="15"/>
  <c r="B388" i="15"/>
  <c r="B389" i="15"/>
  <c r="B390" i="15"/>
  <c r="B391" i="15"/>
  <c r="B392" i="15"/>
  <c r="B393" i="15"/>
  <c r="B394" i="15"/>
  <c r="B395" i="15"/>
  <c r="B396" i="15"/>
  <c r="B397" i="15"/>
  <c r="B398" i="15"/>
  <c r="B399" i="15"/>
  <c r="B400" i="15"/>
  <c r="B401" i="15"/>
  <c r="B402" i="15"/>
  <c r="B403" i="15"/>
  <c r="B404" i="15"/>
  <c r="B405" i="15"/>
  <c r="B406" i="15"/>
  <c r="B407" i="15"/>
  <c r="B408" i="15"/>
  <c r="B409" i="15"/>
  <c r="B410" i="15"/>
  <c r="B411" i="15"/>
  <c r="B412" i="15"/>
  <c r="B413" i="15"/>
  <c r="B414" i="15"/>
  <c r="B415" i="15"/>
  <c r="B416" i="15"/>
  <c r="B417" i="15"/>
  <c r="B418" i="15"/>
  <c r="B419" i="15"/>
  <c r="B420" i="15"/>
  <c r="B421" i="15"/>
  <c r="B422" i="15"/>
  <c r="B423" i="15"/>
  <c r="B424" i="15"/>
  <c r="B425" i="15"/>
  <c r="B426" i="15"/>
  <c r="B427" i="15"/>
  <c r="B428" i="15"/>
  <c r="B429" i="15"/>
  <c r="B430" i="15"/>
  <c r="B431" i="15"/>
  <c r="B432" i="15"/>
  <c r="B433" i="15"/>
  <c r="B434" i="15"/>
  <c r="B435" i="15"/>
  <c r="B436" i="15"/>
  <c r="B437" i="15"/>
  <c r="B438" i="15"/>
  <c r="B439" i="15"/>
  <c r="B440" i="15"/>
  <c r="B441" i="15"/>
  <c r="B442" i="15"/>
  <c r="B443" i="15"/>
  <c r="B444" i="15"/>
  <c r="B445" i="15"/>
  <c r="B446" i="15"/>
  <c r="B447" i="15"/>
  <c r="B448" i="15"/>
  <c r="B449" i="15"/>
  <c r="B450" i="15"/>
  <c r="B451" i="15"/>
  <c r="B452" i="15"/>
  <c r="B453" i="15"/>
  <c r="B454" i="15"/>
  <c r="B455" i="15"/>
  <c r="B456" i="15"/>
  <c r="B457" i="15"/>
  <c r="B458" i="15"/>
  <c r="B459" i="15"/>
  <c r="B460" i="15"/>
  <c r="B461" i="15"/>
  <c r="B462" i="15"/>
  <c r="B463" i="15"/>
  <c r="B464" i="15"/>
  <c r="B465" i="15"/>
  <c r="B466" i="15"/>
  <c r="B467" i="15"/>
  <c r="B468" i="15"/>
  <c r="B469" i="15"/>
  <c r="B470" i="15"/>
  <c r="B471" i="15"/>
  <c r="B472" i="15"/>
  <c r="B473" i="15"/>
  <c r="B474" i="15"/>
  <c r="B475" i="15"/>
  <c r="B476" i="15"/>
  <c r="B477" i="15"/>
  <c r="B478" i="15"/>
  <c r="B479" i="15"/>
  <c r="B480" i="15"/>
  <c r="B481" i="15"/>
  <c r="B482" i="15"/>
  <c r="B483" i="15"/>
  <c r="B484" i="15"/>
  <c r="B485" i="15"/>
  <c r="B486" i="15"/>
  <c r="B487" i="15"/>
  <c r="B488" i="15"/>
  <c r="B489" i="15"/>
  <c r="B490" i="15"/>
  <c r="B491" i="15"/>
  <c r="B492" i="15"/>
  <c r="B493" i="15"/>
  <c r="B494" i="15"/>
  <c r="B495" i="15"/>
  <c r="B496" i="15"/>
  <c r="B497" i="15"/>
  <c r="B498" i="15"/>
  <c r="B499" i="15"/>
  <c r="B500" i="15"/>
  <c r="B501" i="15"/>
  <c r="B502" i="15"/>
  <c r="B503" i="15"/>
  <c r="B504" i="15"/>
  <c r="B505" i="15"/>
  <c r="B506" i="15"/>
  <c r="B507" i="15"/>
  <c r="B508" i="15"/>
  <c r="B509" i="15"/>
  <c r="B510" i="15"/>
  <c r="B511" i="15"/>
  <c r="B512" i="15"/>
  <c r="B513" i="15"/>
  <c r="B514" i="15"/>
  <c r="B515" i="15"/>
  <c r="B516" i="15"/>
  <c r="B517" i="15"/>
  <c r="B518" i="15"/>
  <c r="B519" i="15"/>
  <c r="B520" i="15"/>
  <c r="B521" i="15"/>
  <c r="B522" i="15"/>
  <c r="B523" i="15"/>
  <c r="B524" i="15"/>
  <c r="B525" i="15"/>
  <c r="B526" i="15"/>
  <c r="B527" i="15"/>
  <c r="B528" i="15"/>
  <c r="B529" i="15"/>
  <c r="B530" i="15"/>
  <c r="B531" i="15"/>
  <c r="B532" i="15"/>
  <c r="B533" i="15"/>
  <c r="B534" i="15"/>
  <c r="B535" i="15"/>
  <c r="B536" i="15"/>
  <c r="B537" i="15"/>
  <c r="B538" i="15"/>
  <c r="B539" i="15"/>
  <c r="B540" i="15"/>
  <c r="B541" i="15"/>
  <c r="B542" i="15"/>
  <c r="B543" i="15"/>
  <c r="B544" i="15"/>
  <c r="B545" i="15"/>
  <c r="B546" i="15"/>
  <c r="B547" i="15"/>
  <c r="B548" i="15"/>
  <c r="B549" i="15"/>
  <c r="B550" i="15"/>
  <c r="B551" i="15"/>
  <c r="B552" i="15"/>
  <c r="B553" i="15"/>
  <c r="B554" i="15"/>
  <c r="B555" i="15"/>
  <c r="B556" i="15"/>
  <c r="B557" i="15"/>
  <c r="B558" i="15"/>
  <c r="B559" i="15"/>
  <c r="B560" i="15"/>
  <c r="B561" i="15"/>
  <c r="B562" i="15"/>
  <c r="B563" i="15"/>
  <c r="B564" i="15"/>
  <c r="B565" i="15"/>
  <c r="B566" i="15"/>
  <c r="B567" i="15"/>
  <c r="B568" i="15"/>
  <c r="B569" i="15"/>
  <c r="B570" i="15"/>
  <c r="B571" i="15"/>
  <c r="B572" i="15"/>
  <c r="B573" i="15"/>
  <c r="B574" i="15"/>
  <c r="B575" i="15"/>
  <c r="B576" i="15"/>
  <c r="B577" i="15"/>
  <c r="B578" i="15"/>
  <c r="B579" i="15"/>
  <c r="B580" i="15"/>
  <c r="B581" i="15"/>
  <c r="B582" i="15"/>
  <c r="B583" i="15"/>
  <c r="B584" i="15"/>
  <c r="B585" i="15"/>
  <c r="B586" i="15"/>
  <c r="B587" i="15"/>
  <c r="B588" i="15"/>
  <c r="B589" i="15"/>
  <c r="B590" i="15"/>
  <c r="B591" i="15"/>
  <c r="B592" i="15"/>
  <c r="B593" i="15"/>
  <c r="B594" i="15"/>
  <c r="B595" i="15"/>
  <c r="B596" i="15"/>
  <c r="B597" i="15"/>
  <c r="B598" i="15"/>
  <c r="B599" i="15"/>
  <c r="B600" i="15"/>
  <c r="B601" i="15"/>
  <c r="B602" i="15"/>
  <c r="B603" i="15"/>
  <c r="B604" i="15"/>
  <c r="B605" i="15"/>
  <c r="B606" i="15"/>
  <c r="B607" i="15"/>
  <c r="B608" i="15"/>
  <c r="B609" i="15"/>
  <c r="B610" i="15"/>
  <c r="B611" i="15"/>
  <c r="B612" i="15"/>
  <c r="B613" i="15"/>
  <c r="B614" i="15"/>
  <c r="B615" i="15"/>
  <c r="B616" i="15"/>
  <c r="B617" i="15"/>
  <c r="B618" i="15"/>
  <c r="B619" i="15"/>
  <c r="B620" i="15"/>
  <c r="B621" i="15"/>
  <c r="B622" i="15"/>
  <c r="B623" i="15"/>
  <c r="B624" i="15"/>
  <c r="B625" i="15"/>
  <c r="B626" i="15"/>
  <c r="B627" i="15"/>
  <c r="B628" i="15"/>
  <c r="B629" i="15"/>
  <c r="B630" i="15"/>
  <c r="B631" i="15"/>
  <c r="B632" i="15"/>
  <c r="B633" i="15"/>
  <c r="B634" i="15"/>
  <c r="B635" i="15"/>
  <c r="B636" i="15"/>
  <c r="B637" i="15"/>
  <c r="B638" i="15"/>
  <c r="B639" i="15"/>
  <c r="B640" i="15"/>
  <c r="B641" i="15"/>
  <c r="B642" i="15"/>
  <c r="B643" i="15"/>
  <c r="B644" i="15"/>
  <c r="B645" i="15"/>
  <c r="B646" i="15"/>
  <c r="B647" i="15"/>
  <c r="B648" i="15"/>
  <c r="B649" i="15"/>
  <c r="B650" i="15"/>
  <c r="B651" i="15"/>
  <c r="B652" i="15"/>
  <c r="B653" i="15"/>
  <c r="B654" i="15"/>
  <c r="B655" i="15"/>
  <c r="B656" i="15"/>
  <c r="B657" i="15"/>
  <c r="B658" i="15"/>
  <c r="B659" i="15"/>
  <c r="B660" i="15"/>
  <c r="B661" i="15"/>
  <c r="B662" i="15"/>
  <c r="B663" i="15"/>
  <c r="B664" i="15"/>
  <c r="B665" i="15"/>
  <c r="B666" i="15"/>
  <c r="B667" i="15"/>
  <c r="B668" i="15"/>
  <c r="B669" i="15"/>
  <c r="B670" i="15"/>
  <c r="B671" i="15"/>
  <c r="B672" i="15"/>
  <c r="B673" i="15"/>
  <c r="B674" i="15"/>
  <c r="B675" i="15"/>
  <c r="B676" i="15"/>
  <c r="B677" i="15"/>
  <c r="B678" i="15"/>
  <c r="B679" i="15"/>
  <c r="B680" i="15"/>
  <c r="B681" i="15"/>
  <c r="B682" i="15"/>
  <c r="B683" i="15"/>
  <c r="B684" i="15"/>
  <c r="B685" i="15"/>
  <c r="B686" i="15"/>
  <c r="B687" i="15"/>
  <c r="B688" i="15"/>
  <c r="B689" i="15"/>
  <c r="B690" i="15"/>
  <c r="B691" i="15"/>
  <c r="B692" i="15"/>
  <c r="B693" i="15"/>
  <c r="B694" i="15"/>
  <c r="B695" i="15"/>
  <c r="B696" i="15"/>
  <c r="B697" i="15"/>
  <c r="B698" i="15"/>
  <c r="B699" i="15"/>
  <c r="B700" i="15"/>
  <c r="B701" i="15"/>
  <c r="B702" i="15"/>
  <c r="B703" i="15"/>
  <c r="B704" i="15"/>
  <c r="B705" i="15"/>
  <c r="B706" i="15"/>
  <c r="B707" i="15"/>
  <c r="B708" i="15"/>
  <c r="B709" i="15"/>
  <c r="B710" i="15"/>
  <c r="B711" i="15"/>
  <c r="B712" i="15"/>
  <c r="B713" i="15"/>
  <c r="B714" i="15"/>
  <c r="B715" i="15"/>
  <c r="B716" i="15"/>
  <c r="B717" i="15"/>
  <c r="B718" i="15"/>
  <c r="B719" i="15"/>
  <c r="B720" i="15"/>
  <c r="B721" i="15"/>
  <c r="B722" i="15"/>
  <c r="B723" i="15"/>
  <c r="B724" i="15"/>
  <c r="B725" i="15"/>
  <c r="B726" i="15"/>
  <c r="B727" i="15"/>
  <c r="B728" i="15"/>
  <c r="B729" i="15"/>
  <c r="B730" i="15"/>
  <c r="B731" i="15"/>
  <c r="B732" i="15"/>
  <c r="B733" i="15"/>
  <c r="B734" i="15"/>
  <c r="B735" i="15"/>
  <c r="B736" i="15"/>
  <c r="B737" i="15"/>
  <c r="B738" i="15"/>
  <c r="B739" i="15"/>
  <c r="B740" i="15"/>
  <c r="B741" i="15"/>
  <c r="B742" i="15"/>
  <c r="B743" i="15"/>
  <c r="B744" i="15"/>
  <c r="B745" i="15"/>
  <c r="B746" i="15"/>
  <c r="B747" i="15"/>
  <c r="B748" i="15"/>
  <c r="B749" i="15"/>
  <c r="B750" i="15"/>
  <c r="B751" i="15"/>
  <c r="B752" i="15"/>
  <c r="B753" i="15"/>
  <c r="B754" i="15"/>
  <c r="B755" i="15"/>
  <c r="B756" i="15"/>
  <c r="B757" i="15"/>
  <c r="B758" i="15"/>
  <c r="B759" i="15"/>
  <c r="B760" i="15"/>
  <c r="B761" i="15"/>
  <c r="B762" i="15"/>
  <c r="B763" i="15"/>
  <c r="B764" i="15"/>
  <c r="B765" i="15"/>
  <c r="B766" i="15"/>
  <c r="B767" i="15"/>
  <c r="B768" i="15"/>
  <c r="B769" i="15"/>
  <c r="B770" i="15"/>
  <c r="B771" i="15"/>
  <c r="B772" i="15"/>
  <c r="B773" i="15"/>
  <c r="B774" i="15"/>
  <c r="B775" i="15"/>
  <c r="B776" i="15"/>
  <c r="B777" i="15"/>
  <c r="B778" i="15"/>
  <c r="B779" i="15"/>
  <c r="B780" i="15"/>
  <c r="B781" i="15"/>
  <c r="B782" i="15"/>
  <c r="B783" i="15"/>
  <c r="B784" i="15"/>
  <c r="B785" i="15"/>
  <c r="B786" i="15"/>
  <c r="B787" i="15"/>
  <c r="B788" i="15"/>
  <c r="B789" i="15"/>
  <c r="B790" i="15"/>
  <c r="B791" i="15"/>
  <c r="B792" i="15"/>
  <c r="B793" i="15"/>
  <c r="B794" i="15"/>
  <c r="B795" i="15"/>
  <c r="B796" i="15"/>
  <c r="B797" i="15"/>
  <c r="B798" i="15"/>
  <c r="B799" i="15"/>
  <c r="B800" i="15"/>
  <c r="B801" i="15"/>
  <c r="B802" i="15"/>
  <c r="B803" i="15"/>
  <c r="B804" i="15"/>
  <c r="B805" i="15"/>
  <c r="B806" i="15"/>
  <c r="B807" i="15"/>
  <c r="B808" i="15"/>
  <c r="B809" i="15"/>
  <c r="B810" i="15"/>
  <c r="B811" i="15"/>
  <c r="B812" i="15"/>
  <c r="B813" i="15"/>
  <c r="B814" i="15"/>
  <c r="B815" i="15"/>
  <c r="B816" i="15"/>
  <c r="B817" i="15"/>
  <c r="B818" i="15"/>
  <c r="B819" i="15"/>
  <c r="B820" i="15"/>
  <c r="B821" i="15"/>
  <c r="B822" i="15"/>
  <c r="B823" i="15"/>
  <c r="B824" i="15"/>
  <c r="B825" i="15"/>
  <c r="B826" i="15"/>
  <c r="B827" i="15"/>
  <c r="B828" i="15"/>
  <c r="B829" i="15"/>
  <c r="B830" i="15"/>
  <c r="B831" i="15"/>
  <c r="B832" i="15"/>
  <c r="B833" i="15"/>
  <c r="B834" i="15"/>
  <c r="B835" i="15"/>
  <c r="B836" i="15"/>
  <c r="B837" i="15"/>
  <c r="B838" i="15"/>
  <c r="B839" i="15"/>
  <c r="B840" i="15"/>
  <c r="B841" i="15"/>
  <c r="B842" i="15"/>
  <c r="B843" i="15"/>
  <c r="B844" i="15"/>
  <c r="B845" i="15"/>
  <c r="B846" i="15"/>
  <c r="B847" i="15"/>
  <c r="B848" i="15"/>
  <c r="B849" i="15"/>
  <c r="B850" i="15"/>
  <c r="B851" i="15"/>
  <c r="B852" i="15"/>
  <c r="B853" i="15"/>
  <c r="B854" i="15"/>
  <c r="B855" i="15"/>
  <c r="B856" i="15"/>
  <c r="B857" i="15"/>
  <c r="B858" i="15"/>
  <c r="B859" i="15"/>
  <c r="B860" i="15"/>
  <c r="B861" i="15"/>
  <c r="B862" i="15"/>
  <c r="B863" i="15"/>
  <c r="B864" i="15"/>
  <c r="B865" i="15"/>
  <c r="B866" i="15"/>
  <c r="B867" i="15"/>
  <c r="B868" i="15"/>
  <c r="B869" i="15"/>
  <c r="B870" i="15"/>
  <c r="B871" i="15"/>
  <c r="B872" i="15"/>
  <c r="B873" i="15"/>
  <c r="B874" i="15"/>
  <c r="B875" i="15"/>
  <c r="B876" i="15"/>
  <c r="B877" i="15"/>
  <c r="B878" i="15"/>
  <c r="B879" i="15"/>
  <c r="B880" i="15"/>
  <c r="B881" i="15"/>
  <c r="B882" i="15"/>
  <c r="B883" i="15"/>
  <c r="B884" i="15"/>
  <c r="B885" i="15"/>
  <c r="B886" i="15"/>
  <c r="B887" i="15"/>
  <c r="B888" i="15"/>
  <c r="B889" i="15"/>
  <c r="B890" i="15"/>
  <c r="B891" i="15"/>
  <c r="B892" i="15"/>
  <c r="B893" i="15"/>
  <c r="B894" i="15"/>
  <c r="B895" i="15"/>
  <c r="B896" i="15"/>
  <c r="B897" i="15"/>
  <c r="B898" i="15"/>
  <c r="B899" i="15"/>
  <c r="B900" i="15"/>
  <c r="B901" i="15"/>
  <c r="B902" i="15"/>
  <c r="B903" i="15"/>
  <c r="B904" i="15"/>
  <c r="B905" i="15"/>
  <c r="B906" i="15"/>
  <c r="B907" i="15"/>
  <c r="B908" i="15"/>
  <c r="B909" i="15"/>
  <c r="B910" i="15"/>
  <c r="B911" i="15"/>
  <c r="B912" i="15"/>
  <c r="B913" i="15"/>
  <c r="B914" i="15"/>
  <c r="B915" i="15"/>
  <c r="B916" i="15"/>
  <c r="B917" i="15"/>
  <c r="B918" i="15"/>
  <c r="B919" i="15"/>
  <c r="B920" i="15"/>
  <c r="B921" i="15"/>
  <c r="B922" i="15"/>
  <c r="B923" i="15"/>
  <c r="B924" i="15"/>
  <c r="B925" i="15"/>
  <c r="B926" i="15"/>
  <c r="B927" i="15"/>
  <c r="B928" i="15"/>
  <c r="B929" i="15"/>
  <c r="B930" i="15"/>
  <c r="B931" i="15"/>
  <c r="B932" i="15"/>
  <c r="B933" i="15"/>
  <c r="B934" i="15"/>
  <c r="B935" i="15"/>
  <c r="B936" i="15"/>
  <c r="B937" i="15"/>
  <c r="B938" i="15"/>
  <c r="B939" i="15"/>
  <c r="B940" i="15"/>
  <c r="B941" i="15"/>
  <c r="B942" i="15"/>
  <c r="B943" i="15"/>
  <c r="B944" i="15"/>
  <c r="B945" i="15"/>
  <c r="B946" i="15"/>
  <c r="B947" i="15"/>
  <c r="B948" i="15"/>
  <c r="B949" i="15"/>
  <c r="B950" i="15"/>
  <c r="B951" i="15"/>
  <c r="B952" i="15"/>
  <c r="B953" i="15"/>
  <c r="B954" i="15"/>
  <c r="B955" i="15"/>
  <c r="B956" i="15"/>
  <c r="B957" i="15"/>
  <c r="B958" i="15"/>
  <c r="B959" i="15"/>
  <c r="B960" i="15"/>
  <c r="B961" i="15"/>
  <c r="B962" i="15"/>
  <c r="B963" i="15"/>
  <c r="B964" i="15"/>
  <c r="B965" i="15"/>
  <c r="B966" i="15"/>
  <c r="B967" i="15"/>
  <c r="B968" i="15"/>
  <c r="B969" i="15"/>
  <c r="B970" i="15"/>
  <c r="B971" i="15"/>
  <c r="B972" i="15"/>
  <c r="B973" i="15"/>
  <c r="B974" i="15"/>
  <c r="B975" i="15"/>
  <c r="B976" i="15"/>
  <c r="B977" i="15"/>
  <c r="B978" i="15"/>
  <c r="B979" i="15"/>
  <c r="B980" i="15"/>
  <c r="B981" i="15"/>
  <c r="B982" i="15"/>
  <c r="B983" i="15"/>
  <c r="B984" i="15"/>
  <c r="B985" i="15"/>
  <c r="B986" i="15"/>
  <c r="B987" i="15"/>
  <c r="B988" i="15"/>
  <c r="B989" i="15"/>
  <c r="B990" i="15"/>
  <c r="B991" i="15"/>
  <c r="B992" i="15"/>
  <c r="B993" i="15"/>
  <c r="B994" i="15"/>
  <c r="B995" i="15"/>
  <c r="B996" i="15"/>
  <c r="B997" i="15"/>
  <c r="B998" i="15"/>
  <c r="B999" i="15"/>
  <c r="B1000" i="15"/>
  <c r="B6" i="15"/>
  <c r="D7" i="15"/>
  <c r="E7" i="15" s="1"/>
  <c r="D8" i="15"/>
  <c r="D9" i="15"/>
  <c r="D10" i="15"/>
  <c r="E10" i="15" s="1"/>
  <c r="F10" i="15" s="1"/>
  <c r="G10" i="15" s="1"/>
  <c r="D6" i="15"/>
  <c r="B4" i="15"/>
  <c r="E9" i="15"/>
  <c r="F9" i="15" s="1"/>
  <c r="G9" i="15" s="1"/>
  <c r="D3" i="9"/>
  <c r="B4" i="13"/>
  <c r="D117" i="13" a="1"/>
  <c r="D117" i="13" s="1"/>
  <c r="E117" i="13" s="1"/>
  <c r="D118" i="13" a="1"/>
  <c r="D118" i="13" s="1"/>
  <c r="E118" i="13" s="1"/>
  <c r="D119" i="13" a="1"/>
  <c r="D119" i="13"/>
  <c r="E119" i="13" s="1"/>
  <c r="D120" i="13" a="1"/>
  <c r="D120" i="13" s="1"/>
  <c r="E120" i="13" s="1"/>
  <c r="D122" i="13" a="1"/>
  <c r="D122" i="13" s="1"/>
  <c r="E122" i="13" s="1"/>
  <c r="D125" i="13" a="1"/>
  <c r="D125" i="13" s="1"/>
  <c r="E125" i="13"/>
  <c r="D126" i="13" a="1"/>
  <c r="D126" i="13" s="1"/>
  <c r="E126" i="13"/>
  <c r="D127" i="13" a="1"/>
  <c r="D127" i="13" s="1"/>
  <c r="E127" i="13" s="1"/>
  <c r="D128" i="13" a="1"/>
  <c r="D128" i="13" s="1"/>
  <c r="E128" i="13" s="1"/>
  <c r="D129" i="13" a="1"/>
  <c r="D129" i="13" s="1"/>
  <c r="E129" i="13" s="1"/>
  <c r="D133" i="13" a="1"/>
  <c r="D133" i="13" s="1"/>
  <c r="E133" i="13" s="1"/>
  <c r="D134" i="13" a="1"/>
  <c r="D134" i="13" s="1"/>
  <c r="E134" i="13" s="1"/>
  <c r="D135" i="13" a="1"/>
  <c r="D135" i="13" s="1"/>
  <c r="E135" i="13" s="1"/>
  <c r="D136" i="13" a="1"/>
  <c r="D136" i="13" s="1"/>
  <c r="E136" i="13" s="1"/>
  <c r="D141" i="13" a="1"/>
  <c r="D141" i="13" s="1"/>
  <c r="E141" i="13" s="1"/>
  <c r="D142" i="13" a="1"/>
  <c r="D142" i="13" s="1"/>
  <c r="E142" i="13" s="1"/>
  <c r="D143" i="13" a="1"/>
  <c r="D143" i="13"/>
  <c r="E143" i="13" s="1"/>
  <c r="D149" i="13" a="1"/>
  <c r="D149" i="13" s="1"/>
  <c r="E149" i="13" s="1"/>
  <c r="D150" i="13" a="1"/>
  <c r="D150" i="13" s="1"/>
  <c r="E150" i="13" s="1"/>
  <c r="D151" i="13" a="1"/>
  <c r="D151" i="13" s="1"/>
  <c r="E151" i="13" s="1"/>
  <c r="D152" i="13" a="1"/>
  <c r="D152" i="13" s="1"/>
  <c r="E152" i="13" s="1"/>
  <c r="D153" i="13" a="1"/>
  <c r="D153" i="13" s="1"/>
  <c r="E153" i="13" s="1"/>
  <c r="D157" i="13" a="1"/>
  <c r="D157" i="13" s="1"/>
  <c r="E157" i="13" s="1"/>
  <c r="D158" i="13" a="1"/>
  <c r="D158" i="13" s="1"/>
  <c r="E158" i="13" s="1"/>
  <c r="D159" i="13" a="1"/>
  <c r="D159" i="13" s="1"/>
  <c r="E159" i="13" s="1"/>
  <c r="D165" i="13" a="1"/>
  <c r="D165" i="13" s="1"/>
  <c r="E165" i="13" s="1"/>
  <c r="D166" i="13" a="1"/>
  <c r="D166" i="13" s="1"/>
  <c r="E166" i="13" s="1"/>
  <c r="D167" i="13" a="1"/>
  <c r="D167" i="13" s="1"/>
  <c r="E167" i="13" s="1"/>
  <c r="D168" i="13" a="1"/>
  <c r="D168" i="13"/>
  <c r="E168" i="13" s="1"/>
  <c r="D173" i="13" a="1"/>
  <c r="D173" i="13"/>
  <c r="E173" i="13" s="1"/>
  <c r="D174" i="13" a="1"/>
  <c r="D174" i="13" s="1"/>
  <c r="E174" i="13" s="1"/>
  <c r="D175" i="13" a="1"/>
  <c r="D175" i="13" s="1"/>
  <c r="E175" i="13" s="1"/>
  <c r="D176" i="13" a="1"/>
  <c r="D176" i="13" s="1"/>
  <c r="E176" i="13" s="1"/>
  <c r="D177" i="13" a="1"/>
  <c r="D177" i="13" s="1"/>
  <c r="E177" i="13" s="1"/>
  <c r="D181" i="13" a="1"/>
  <c r="D181" i="13" s="1"/>
  <c r="E181" i="13" s="1"/>
  <c r="D182" i="13" a="1"/>
  <c r="D182" i="13" s="1"/>
  <c r="E182" i="13" s="1"/>
  <c r="D183" i="13" a="1"/>
  <c r="D183" i="13" s="1"/>
  <c r="E183" i="13" s="1"/>
  <c r="D184" i="13" a="1"/>
  <c r="D184" i="13" s="1"/>
  <c r="E184" i="13" s="1"/>
  <c r="D189" i="13" a="1"/>
  <c r="D189" i="13" s="1"/>
  <c r="E189" i="13" s="1"/>
  <c r="D190" i="13" a="1"/>
  <c r="D190" i="13" s="1"/>
  <c r="E190" i="13" s="1"/>
  <c r="D191" i="13" a="1"/>
  <c r="D191" i="13" s="1"/>
  <c r="E191" i="13" s="1"/>
  <c r="D197" i="13" a="1"/>
  <c r="D197" i="13" s="1"/>
  <c r="E197" i="13" s="1"/>
  <c r="D198" i="13" a="1"/>
  <c r="D198" i="13" s="1"/>
  <c r="E198" i="13" s="1"/>
  <c r="D199" i="13" a="1"/>
  <c r="D199" i="13" s="1"/>
  <c r="E199" i="13" s="1"/>
  <c r="D200" i="13" a="1"/>
  <c r="D200" i="13" s="1"/>
  <c r="E200" i="13" s="1"/>
  <c r="D201" i="13" a="1"/>
  <c r="D201" i="13" s="1"/>
  <c r="E201" i="13" s="1"/>
  <c r="D205" i="13"/>
  <c r="E205" i="13"/>
  <c r="A5" i="1"/>
  <c r="A6" i="1"/>
  <c r="A7" i="1"/>
  <c r="A8" i="1" s="1"/>
  <c r="A9" i="1" s="1"/>
  <c r="I26" i="1"/>
  <c r="A115" i="1"/>
  <c r="A116" i="1"/>
  <c r="A117" i="1"/>
  <c r="A118" i="1"/>
  <c r="A119" i="1"/>
  <c r="A120" i="1"/>
  <c r="A121" i="1"/>
  <c r="A123" i="1"/>
  <c r="A124" i="1"/>
  <c r="A125" i="1"/>
  <c r="A126" i="1"/>
  <c r="A127" i="1"/>
  <c r="A128" i="1"/>
  <c r="A129" i="1"/>
  <c r="A131" i="1"/>
  <c r="A132" i="1"/>
  <c r="A133" i="1"/>
  <c r="A134" i="1"/>
  <c r="A135" i="1"/>
  <c r="A136" i="1"/>
  <c r="A137" i="1"/>
  <c r="A139" i="1"/>
  <c r="A140" i="1"/>
  <c r="A141" i="1"/>
  <c r="A142" i="1"/>
  <c r="A143" i="1"/>
  <c r="A144" i="1"/>
  <c r="A145" i="1"/>
  <c r="A147" i="1"/>
  <c r="A148" i="1"/>
  <c r="A149" i="1"/>
  <c r="A150" i="1"/>
  <c r="A151" i="1"/>
  <c r="A152" i="1"/>
  <c r="A153" i="1"/>
  <c r="A155" i="1"/>
  <c r="A156" i="1"/>
  <c r="A157" i="1"/>
  <c r="A158" i="1"/>
  <c r="A159" i="1"/>
  <c r="A160" i="1"/>
  <c r="A161" i="1"/>
  <c r="A163" i="1"/>
  <c r="A164" i="1"/>
  <c r="A165" i="1"/>
  <c r="A166" i="1"/>
  <c r="A167" i="1"/>
  <c r="A168" i="1"/>
  <c r="A169" i="1"/>
  <c r="A171" i="1"/>
  <c r="A172" i="1"/>
  <c r="A173" i="1"/>
  <c r="A174" i="1"/>
  <c r="A175" i="1"/>
  <c r="A176" i="1"/>
  <c r="A177" i="1"/>
  <c r="A179" i="1"/>
  <c r="A180" i="1"/>
  <c r="A181" i="1"/>
  <c r="A182" i="1"/>
  <c r="A183" i="1"/>
  <c r="A184" i="1"/>
  <c r="A185" i="1"/>
  <c r="A187" i="1"/>
  <c r="A188" i="1"/>
  <c r="A189" i="1"/>
  <c r="A190" i="1"/>
  <c r="A191" i="1"/>
  <c r="A192" i="1"/>
  <c r="A193" i="1"/>
  <c r="A195" i="1"/>
  <c r="A196" i="1"/>
  <c r="A197" i="1"/>
  <c r="A198" i="1"/>
  <c r="A199" i="1"/>
  <c r="A200" i="1"/>
  <c r="A201" i="1"/>
  <c r="A203" i="1"/>
  <c r="A204" i="1"/>
  <c r="E131" i="4" a="1"/>
  <c r="E131" i="4" s="1"/>
  <c r="F131" i="4" s="1"/>
  <c r="E152" i="4" a="1"/>
  <c r="E152" i="4" s="1"/>
  <c r="F152" i="4" s="1"/>
  <c r="E204" i="4" a="1"/>
  <c r="E204" i="4" s="1"/>
  <c r="F204" i="4"/>
  <c r="L6" i="16" l="1"/>
  <c r="H10" i="16"/>
  <c r="L9" i="16"/>
  <c r="L8" i="16"/>
  <c r="L17" i="16" s="1"/>
  <c r="I36" i="16"/>
  <c r="H36" i="16"/>
  <c r="L15" i="16"/>
  <c r="L33" i="16"/>
  <c r="L24" i="16"/>
  <c r="H28" i="16"/>
  <c r="H37" i="16"/>
  <c r="H19" i="16"/>
  <c r="L10" i="16"/>
  <c r="L28" i="16" s="1"/>
  <c r="I10" i="16"/>
  <c r="I18" i="16"/>
  <c r="O135" i="4"/>
  <c r="R135" i="4"/>
  <c r="E164" i="4" a="1"/>
  <c r="E164" i="4" s="1"/>
  <c r="F164" i="4" s="1"/>
  <c r="P164" i="4"/>
  <c r="R164" i="4" s="1"/>
  <c r="P200" i="4"/>
  <c r="E200" i="4" a="1"/>
  <c r="E200" i="4" s="1"/>
  <c r="F200" i="4" s="1"/>
  <c r="P176" i="4"/>
  <c r="E176" i="4" a="1"/>
  <c r="E176" i="4" s="1"/>
  <c r="F176" i="4" s="1"/>
  <c r="P147" i="4"/>
  <c r="E147" i="4" a="1"/>
  <c r="E147" i="4" s="1"/>
  <c r="F147" i="4" s="1"/>
  <c r="E142" i="4" a="1"/>
  <c r="E142" i="4" s="1"/>
  <c r="F142" i="4" s="1"/>
  <c r="P134" i="4"/>
  <c r="E134" i="4" a="1"/>
  <c r="E134" i="4" s="1"/>
  <c r="F134" i="4" s="1"/>
  <c r="P126" i="4"/>
  <c r="E126" i="4" a="1"/>
  <c r="E126" i="4" s="1"/>
  <c r="F126" i="4" s="1"/>
  <c r="I31" i="1"/>
  <c r="P192" i="4"/>
  <c r="P173" i="4"/>
  <c r="E173" i="4" a="1"/>
  <c r="E173" i="4" s="1"/>
  <c r="F173" i="4" s="1"/>
  <c r="E150" i="4" a="1"/>
  <c r="E150" i="4" s="1"/>
  <c r="F150" i="4" s="1"/>
  <c r="P150" i="4"/>
  <c r="E184" i="4" a="1"/>
  <c r="E184" i="4" s="1"/>
  <c r="F184" i="4" s="1"/>
  <c r="P187" i="4"/>
  <c r="R187" i="4" s="1"/>
  <c r="D203" i="4"/>
  <c r="E120" i="4" a="1"/>
  <c r="E120" i="4" s="1"/>
  <c r="F120" i="4" s="1"/>
  <c r="P120" i="4"/>
  <c r="P151" i="4"/>
  <c r="E151" i="4" a="1"/>
  <c r="E151" i="4" s="1"/>
  <c r="F151" i="4" s="1"/>
  <c r="P179" i="4"/>
  <c r="O179" i="4" s="1"/>
  <c r="E179" i="4" a="1"/>
  <c r="E179" i="4" s="1"/>
  <c r="F179" i="4" s="1"/>
  <c r="P155" i="4"/>
  <c r="E155" i="4" a="1"/>
  <c r="E155" i="4" s="1"/>
  <c r="F155" i="4" s="1"/>
  <c r="P139" i="4"/>
  <c r="E139" i="4" a="1"/>
  <c r="E139" i="4" s="1"/>
  <c r="F139" i="4" s="1"/>
  <c r="P125" i="4"/>
  <c r="E125" i="4" a="1"/>
  <c r="E125" i="4" s="1"/>
  <c r="F125" i="4" s="1"/>
  <c r="E116" i="4" a="1"/>
  <c r="E116" i="4" s="1"/>
  <c r="F116" i="4" s="1"/>
  <c r="D159" i="4"/>
  <c r="D163" i="4"/>
  <c r="D183" i="4"/>
  <c r="D119" i="4"/>
  <c r="O123" i="4"/>
  <c r="D196" i="4"/>
  <c r="D181" i="4"/>
  <c r="P181" i="4" s="1"/>
  <c r="D171" i="4"/>
  <c r="E171" i="4" s="1" a="1"/>
  <c r="E171" i="4" s="1"/>
  <c r="F171" i="4" s="1"/>
  <c r="D157" i="4"/>
  <c r="D149" i="4"/>
  <c r="D127" i="4"/>
  <c r="C6" i="4"/>
  <c r="D197" i="4"/>
  <c r="D167" i="4"/>
  <c r="P167" i="4" s="1"/>
  <c r="O167" i="4" s="1"/>
  <c r="D141" i="4"/>
  <c r="I28" i="1"/>
  <c r="D133" i="4"/>
  <c r="P133" i="4" s="1"/>
  <c r="D115" i="4"/>
  <c r="D195" i="4"/>
  <c r="E195" i="4" s="1" a="1"/>
  <c r="E195" i="4" s="1"/>
  <c r="F195" i="4" s="1"/>
  <c r="D180" i="4"/>
  <c r="P180" i="4" s="1"/>
  <c r="O180" i="4" s="1"/>
  <c r="D165" i="4"/>
  <c r="D156" i="4"/>
  <c r="D148" i="4"/>
  <c r="D117" i="4"/>
  <c r="D188" i="4"/>
  <c r="D172" i="4"/>
  <c r="D132" i="4"/>
  <c r="D189" i="4"/>
  <c r="B194" i="4"/>
  <c r="D194" i="4" s="1"/>
  <c r="A194" i="1"/>
  <c r="B162" i="4"/>
  <c r="D162" i="4" s="1"/>
  <c r="A162" i="1"/>
  <c r="B130" i="4"/>
  <c r="D130" i="4" s="1"/>
  <c r="A130" i="1"/>
  <c r="B98" i="4"/>
  <c r="B66" i="4"/>
  <c r="B34" i="4"/>
  <c r="P124" i="4"/>
  <c r="E124" i="4" a="1"/>
  <c r="E124" i="4" s="1"/>
  <c r="F124" i="4" s="1"/>
  <c r="O126" i="4"/>
  <c r="R126" i="4"/>
  <c r="R167" i="4"/>
  <c r="E133" i="4" a="1"/>
  <c r="E133" i="4" s="1"/>
  <c r="F133" i="4" s="1"/>
  <c r="E115" i="4" a="1"/>
  <c r="E115" i="4" s="1"/>
  <c r="F115" i="4" s="1"/>
  <c r="P115" i="4"/>
  <c r="P166" i="4"/>
  <c r="E166" i="4" a="1"/>
  <c r="E166" i="4" s="1"/>
  <c r="F166" i="4" s="1"/>
  <c r="P196" i="4"/>
  <c r="E196" i="4" a="1"/>
  <c r="E196" i="4" s="1"/>
  <c r="F196" i="4" s="1"/>
  <c r="E181" i="4" a="1"/>
  <c r="E181" i="4" s="1"/>
  <c r="F181" i="4" s="1"/>
  <c r="P171" i="4"/>
  <c r="B202" i="4"/>
  <c r="A202" i="1"/>
  <c r="A170" i="1"/>
  <c r="B170" i="4"/>
  <c r="D170" i="4" s="1"/>
  <c r="A138" i="1"/>
  <c r="B138" i="4"/>
  <c r="D138" i="4" s="1"/>
  <c r="B106" i="4"/>
  <c r="B74" i="4"/>
  <c r="B42" i="4"/>
  <c r="P175" i="4"/>
  <c r="R175" i="4" s="1"/>
  <c r="E175" i="4" a="1"/>
  <c r="E175" i="4" s="1"/>
  <c r="F175" i="4" s="1"/>
  <c r="B186" i="4"/>
  <c r="D186" i="4" s="1"/>
  <c r="A186" i="1"/>
  <c r="B154" i="4"/>
  <c r="D154" i="4" s="1"/>
  <c r="A154" i="1"/>
  <c r="B122" i="4"/>
  <c r="D122" i="4" s="1"/>
  <c r="A122" i="1"/>
  <c r="B90" i="4"/>
  <c r="B58" i="4"/>
  <c r="B26" i="4"/>
  <c r="P158" i="4"/>
  <c r="E158" i="4" a="1"/>
  <c r="E158" i="4" s="1"/>
  <c r="F158" i="4" s="1"/>
  <c r="O142" i="4"/>
  <c r="R142" i="4"/>
  <c r="P201" i="4"/>
  <c r="O201" i="4" s="1"/>
  <c r="E201" i="4" a="1"/>
  <c r="E201" i="4" s="1"/>
  <c r="F201" i="4" s="1"/>
  <c r="B178" i="4"/>
  <c r="D178" i="4" s="1"/>
  <c r="A178" i="1"/>
  <c r="B146" i="4"/>
  <c r="D146" i="4" s="1"/>
  <c r="A146" i="1"/>
  <c r="B114" i="4"/>
  <c r="D114" i="4" s="1"/>
  <c r="A114" i="1"/>
  <c r="B82" i="4"/>
  <c r="B50" i="4"/>
  <c r="B10" i="4"/>
  <c r="F31" i="1"/>
  <c r="Q11" i="4" s="1"/>
  <c r="I34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E31" i="1"/>
  <c r="O187" i="4"/>
  <c r="O120" i="4"/>
  <c r="R120" i="4"/>
  <c r="R180" i="4"/>
  <c r="O136" i="4"/>
  <c r="R136" i="4"/>
  <c r="E136" i="4" a="1"/>
  <c r="E136" i="4" s="1"/>
  <c r="F136" i="4" s="1"/>
  <c r="P195" i="4"/>
  <c r="O160" i="4"/>
  <c r="R160" i="4"/>
  <c r="E160" i="4" a="1"/>
  <c r="E160" i="4" s="1"/>
  <c r="F160" i="4" s="1"/>
  <c r="R179" i="4"/>
  <c r="R140" i="4"/>
  <c r="O152" i="4"/>
  <c r="R152" i="4"/>
  <c r="D143" i="4"/>
  <c r="O131" i="4"/>
  <c r="R131" i="4"/>
  <c r="O147" i="4"/>
  <c r="R147" i="4"/>
  <c r="E180" i="4" a="1"/>
  <c r="E180" i="4" s="1"/>
  <c r="F180" i="4" s="1"/>
  <c r="E123" i="4" a="1"/>
  <c r="E123" i="4" s="1"/>
  <c r="F123" i="4" s="1"/>
  <c r="R184" i="4"/>
  <c r="D191" i="4"/>
  <c r="O116" i="4"/>
  <c r="R116" i="4"/>
  <c r="D168" i="4"/>
  <c r="D198" i="4"/>
  <c r="D190" i="4"/>
  <c r="D182" i="4"/>
  <c r="D174" i="4"/>
  <c r="D144" i="4"/>
  <c r="D118" i="4"/>
  <c r="D128" i="4"/>
  <c r="E8" i="15"/>
  <c r="D148" i="13" a="1"/>
  <c r="D148" i="13" s="1"/>
  <c r="E148" i="13" s="1"/>
  <c r="D124" i="13" a="1"/>
  <c r="D124" i="13" s="1"/>
  <c r="E124" i="13" s="1"/>
  <c r="D44" i="13" a="1"/>
  <c r="D44" i="13" s="1"/>
  <c r="E44" i="13" s="1"/>
  <c r="D188" i="13" a="1"/>
  <c r="D188" i="13" s="1"/>
  <c r="E188" i="13" s="1"/>
  <c r="D171" i="13" a="1"/>
  <c r="D171" i="13" s="1"/>
  <c r="E171" i="13" s="1"/>
  <c r="D147" i="13" a="1"/>
  <c r="D147" i="13" s="1"/>
  <c r="E147" i="13" s="1"/>
  <c r="D121" i="13" a="1"/>
  <c r="D121" i="13" s="1"/>
  <c r="E121" i="13" s="1"/>
  <c r="D204" i="13" a="1"/>
  <c r="D204" i="13" s="1"/>
  <c r="E204" i="13" s="1"/>
  <c r="D186" i="13" a="1"/>
  <c r="D186" i="13" s="1"/>
  <c r="E186" i="13" s="1"/>
  <c r="D116" i="13" a="1"/>
  <c r="D116" i="13" s="1"/>
  <c r="E116" i="13" s="1"/>
  <c r="D203" i="13" a="1"/>
  <c r="D203" i="13" s="1"/>
  <c r="E203" i="13" s="1"/>
  <c r="D155" i="13" a="1"/>
  <c r="D155" i="13" s="1"/>
  <c r="E155" i="13" s="1"/>
  <c r="D131" i="13" a="1"/>
  <c r="D131" i="13" s="1"/>
  <c r="E131" i="13" s="1"/>
  <c r="D107" i="13" a="1"/>
  <c r="D107" i="13" s="1"/>
  <c r="E107" i="13" s="1"/>
  <c r="D130" i="13" a="1"/>
  <c r="D130" i="13" s="1"/>
  <c r="E130" i="13" s="1"/>
  <c r="D114" i="13" a="1"/>
  <c r="D114" i="13" s="1"/>
  <c r="E114" i="13" s="1"/>
  <c r="D10" i="13" a="1"/>
  <c r="D10" i="13" s="1"/>
  <c r="E10" i="13" s="1"/>
  <c r="D193" i="13" a="1"/>
  <c r="D193" i="13" s="1"/>
  <c r="E193" i="13" s="1"/>
  <c r="D180" i="13" a="1"/>
  <c r="D180" i="13" s="1"/>
  <c r="E180" i="13" s="1"/>
  <c r="D156" i="13" a="1"/>
  <c r="D156" i="13" s="1"/>
  <c r="E156" i="13" s="1"/>
  <c r="D132" i="13" a="1"/>
  <c r="D132" i="13" s="1"/>
  <c r="E132" i="13" s="1"/>
  <c r="D140" i="13" a="1"/>
  <c r="D140" i="13" s="1"/>
  <c r="E140" i="13" s="1"/>
  <c r="J28" i="9"/>
  <c r="S29" i="9" s="1"/>
  <c r="D139" i="13" a="1"/>
  <c r="D139" i="13" s="1"/>
  <c r="E139" i="13" s="1"/>
  <c r="D115" i="13" a="1"/>
  <c r="D115" i="13" s="1"/>
  <c r="E115" i="13" s="1"/>
  <c r="D195" i="13" a="1"/>
  <c r="D195" i="13" s="1"/>
  <c r="E195" i="13" s="1"/>
  <c r="D164" i="13" a="1"/>
  <c r="D164" i="13" s="1"/>
  <c r="E164" i="13" s="1"/>
  <c r="D138" i="13" a="1"/>
  <c r="D138" i="13" s="1"/>
  <c r="E138" i="13" s="1"/>
  <c r="H28" i="9"/>
  <c r="D185" i="13" a="1"/>
  <c r="D185" i="13" s="1"/>
  <c r="E185" i="13" s="1"/>
  <c r="D161" i="13" a="1"/>
  <c r="D161" i="13" s="1"/>
  <c r="E161" i="13" s="1"/>
  <c r="B9" i="13"/>
  <c r="D36" i="13" s="1" a="1"/>
  <c r="D36" i="13" s="1"/>
  <c r="E36" i="13" s="1"/>
  <c r="I28" i="9"/>
  <c r="F28" i="9"/>
  <c r="G28" i="9"/>
  <c r="D163" i="13" a="1"/>
  <c r="D163" i="13" s="1"/>
  <c r="E163" i="13" s="1"/>
  <c r="D137" i="13" a="1"/>
  <c r="D137" i="13" s="1"/>
  <c r="E137" i="13" s="1"/>
  <c r="D202" i="13" a="1"/>
  <c r="D202" i="13" s="1"/>
  <c r="E202" i="13" s="1"/>
  <c r="D179" i="13" a="1"/>
  <c r="D179" i="13" s="1"/>
  <c r="E179" i="13" s="1"/>
  <c r="D154" i="13" a="1"/>
  <c r="D154" i="13" s="1"/>
  <c r="E154" i="13" s="1"/>
  <c r="D28" i="13" a="1"/>
  <c r="D28" i="13" s="1"/>
  <c r="E28" i="13" s="1"/>
  <c r="H25" i="13"/>
  <c r="E6" i="15"/>
  <c r="L27" i="16"/>
  <c r="L36" i="16"/>
  <c r="L18" i="16"/>
  <c r="J25" i="16"/>
  <c r="J34" i="16"/>
  <c r="J16" i="16"/>
  <c r="K26" i="16"/>
  <c r="K35" i="16"/>
  <c r="K17" i="16"/>
  <c r="I25" i="16"/>
  <c r="I34" i="16"/>
  <c r="I16" i="16"/>
  <c r="J26" i="16"/>
  <c r="J35" i="16"/>
  <c r="J17" i="16"/>
  <c r="H11" i="16"/>
  <c r="H24" i="16"/>
  <c r="H33" i="16"/>
  <c r="H15" i="16"/>
  <c r="K6" i="16"/>
  <c r="K5" i="16"/>
  <c r="K10" i="16"/>
  <c r="L26" i="16"/>
  <c r="L35" i="16"/>
  <c r="J6" i="16"/>
  <c r="J5" i="16"/>
  <c r="J10" i="16"/>
  <c r="J9" i="16"/>
  <c r="K7" i="16"/>
  <c r="K9" i="16"/>
  <c r="I24" i="16"/>
  <c r="I33" i="16"/>
  <c r="I15" i="16"/>
  <c r="C24" i="17"/>
  <c r="I18" i="17"/>
  <c r="J18" i="17"/>
  <c r="G26" i="17"/>
  <c r="O166" i="4"/>
  <c r="R166" i="4"/>
  <c r="I8" i="16"/>
  <c r="H7" i="16"/>
  <c r="H27" i="16"/>
  <c r="H8" i="16"/>
  <c r="G7" i="16"/>
  <c r="G8" i="16"/>
  <c r="O150" i="4"/>
  <c r="R150" i="4"/>
  <c r="R196" i="4"/>
  <c r="O196" i="4"/>
  <c r="O173" i="4"/>
  <c r="R173" i="4"/>
  <c r="L7" i="16"/>
  <c r="L11" i="16" s="1"/>
  <c r="N6" i="1" a="1"/>
  <c r="C9" i="4"/>
  <c r="D202" i="4"/>
  <c r="O134" i="4"/>
  <c r="R134" i="4"/>
  <c r="D199" i="4"/>
  <c r="D161" i="4"/>
  <c r="D129" i="4"/>
  <c r="O125" i="4"/>
  <c r="R125" i="4"/>
  <c r="D185" i="4"/>
  <c r="D153" i="4"/>
  <c r="D121" i="4"/>
  <c r="D177" i="4"/>
  <c r="D145" i="4"/>
  <c r="D193" i="4"/>
  <c r="D169" i="4"/>
  <c r="D137" i="4"/>
  <c r="I19" i="16" l="1"/>
  <c r="I37" i="16"/>
  <c r="I28" i="16"/>
  <c r="L19" i="16"/>
  <c r="L37" i="16"/>
  <c r="O133" i="4"/>
  <c r="R133" i="4"/>
  <c r="O181" i="4"/>
  <c r="R181" i="4"/>
  <c r="O164" i="4"/>
  <c r="P188" i="4"/>
  <c r="E188" i="4" a="1"/>
  <c r="E188" i="4" s="1"/>
  <c r="F188" i="4" s="1"/>
  <c r="P197" i="4"/>
  <c r="E197" i="4" a="1"/>
  <c r="E197" i="4" s="1"/>
  <c r="F197" i="4" s="1"/>
  <c r="P127" i="4"/>
  <c r="E127" i="4" a="1"/>
  <c r="E127" i="4" s="1"/>
  <c r="F127" i="4" s="1"/>
  <c r="P119" i="4"/>
  <c r="E119" i="4" a="1"/>
  <c r="E119" i="4" s="1"/>
  <c r="F119" i="4" s="1"/>
  <c r="R155" i="4"/>
  <c r="O155" i="4"/>
  <c r="R176" i="4"/>
  <c r="O176" i="4"/>
  <c r="R201" i="4"/>
  <c r="P189" i="4"/>
  <c r="E189" i="4" a="1"/>
  <c r="E189" i="4" s="1"/>
  <c r="F189" i="4" s="1"/>
  <c r="P117" i="4"/>
  <c r="E117" i="4" a="1"/>
  <c r="E117" i="4" s="1"/>
  <c r="F117" i="4" s="1"/>
  <c r="E149" i="4" a="1"/>
  <c r="E149" i="4" s="1"/>
  <c r="F149" i="4" s="1"/>
  <c r="P149" i="4"/>
  <c r="P183" i="4"/>
  <c r="E183" i="4" a="1"/>
  <c r="E183" i="4" s="1"/>
  <c r="F183" i="4" s="1"/>
  <c r="P203" i="4"/>
  <c r="E203" i="4" a="1"/>
  <c r="E203" i="4" s="1"/>
  <c r="F203" i="4" s="1"/>
  <c r="E132" i="4" a="1"/>
  <c r="E132" i="4" s="1"/>
  <c r="F132" i="4" s="1"/>
  <c r="P132" i="4"/>
  <c r="E148" i="4" a="1"/>
  <c r="E148" i="4" s="1"/>
  <c r="F148" i="4" s="1"/>
  <c r="P148" i="4"/>
  <c r="P157" i="4"/>
  <c r="E157" i="4" a="1"/>
  <c r="E157" i="4" s="1"/>
  <c r="F157" i="4" s="1"/>
  <c r="O192" i="4"/>
  <c r="R192" i="4"/>
  <c r="O200" i="4"/>
  <c r="R200" i="4"/>
  <c r="P156" i="4"/>
  <c r="E156" i="4" a="1"/>
  <c r="E156" i="4" s="1"/>
  <c r="F156" i="4" s="1"/>
  <c r="E167" i="4" a="1"/>
  <c r="E167" i="4" s="1"/>
  <c r="F167" i="4" s="1"/>
  <c r="P165" i="4"/>
  <c r="E165" i="4" a="1"/>
  <c r="E165" i="4" s="1"/>
  <c r="F165" i="4" s="1"/>
  <c r="P159" i="4"/>
  <c r="E159" i="4" a="1"/>
  <c r="E159" i="4" s="1"/>
  <c r="F159" i="4" s="1"/>
  <c r="O151" i="4"/>
  <c r="R151" i="4"/>
  <c r="E163" i="4" a="1"/>
  <c r="E163" i="4" s="1"/>
  <c r="F163" i="4" s="1"/>
  <c r="P163" i="4"/>
  <c r="P172" i="4"/>
  <c r="E172" i="4" a="1"/>
  <c r="E172" i="4" s="1"/>
  <c r="F172" i="4" s="1"/>
  <c r="P141" i="4"/>
  <c r="E141" i="4" a="1"/>
  <c r="E141" i="4" s="1"/>
  <c r="F141" i="4" s="1"/>
  <c r="O139" i="4"/>
  <c r="R139" i="4"/>
  <c r="P178" i="4"/>
  <c r="E178" i="4" a="1"/>
  <c r="E178" i="4" s="1"/>
  <c r="F178" i="4" s="1"/>
  <c r="O158" i="4"/>
  <c r="R158" i="4"/>
  <c r="O171" i="4"/>
  <c r="R171" i="4"/>
  <c r="E118" i="4" a="1"/>
  <c r="E118" i="4" s="1"/>
  <c r="F118" i="4" s="1"/>
  <c r="P118" i="4"/>
  <c r="P122" i="4"/>
  <c r="E122" i="4" a="1"/>
  <c r="E122" i="4" s="1"/>
  <c r="F122" i="4" s="1"/>
  <c r="P170" i="4"/>
  <c r="E170" i="4" a="1"/>
  <c r="E170" i="4" s="1"/>
  <c r="F170" i="4" s="1"/>
  <c r="P144" i="4"/>
  <c r="E144" i="4" a="1"/>
  <c r="E144" i="4" s="1"/>
  <c r="F144" i="4" s="1"/>
  <c r="P191" i="4"/>
  <c r="E191" i="4" a="1"/>
  <c r="E191" i="4" s="1"/>
  <c r="F191" i="4" s="1"/>
  <c r="E174" i="4" a="1"/>
  <c r="E174" i="4" s="1"/>
  <c r="F174" i="4" s="1"/>
  <c r="P174" i="4"/>
  <c r="P143" i="4"/>
  <c r="E143" i="4" a="1"/>
  <c r="E143" i="4" s="1"/>
  <c r="F143" i="4" s="1"/>
  <c r="P154" i="4"/>
  <c r="E154" i="4" a="1"/>
  <c r="E154" i="4" s="1"/>
  <c r="F154" i="4" s="1"/>
  <c r="O124" i="4"/>
  <c r="R124" i="4"/>
  <c r="P130" i="4"/>
  <c r="E130" i="4" a="1"/>
  <c r="E130" i="4" s="1"/>
  <c r="F130" i="4" s="1"/>
  <c r="P114" i="4"/>
  <c r="E114" i="4" a="1"/>
  <c r="E114" i="4" s="1"/>
  <c r="F114" i="4" s="1"/>
  <c r="O115" i="4"/>
  <c r="R115" i="4"/>
  <c r="P186" i="4"/>
  <c r="E186" i="4" a="1"/>
  <c r="E186" i="4" s="1"/>
  <c r="F186" i="4" s="1"/>
  <c r="P162" i="4"/>
  <c r="E162" i="4" a="1"/>
  <c r="E162" i="4" s="1"/>
  <c r="F162" i="4" s="1"/>
  <c r="P198" i="4"/>
  <c r="E198" i="4" a="1"/>
  <c r="E198" i="4" s="1"/>
  <c r="F198" i="4" s="1"/>
  <c r="P146" i="4"/>
  <c r="E146" i="4" a="1"/>
  <c r="E146" i="4" s="1"/>
  <c r="F146" i="4" s="1"/>
  <c r="O195" i="4"/>
  <c r="R195" i="4"/>
  <c r="P182" i="4"/>
  <c r="E182" i="4" a="1"/>
  <c r="E182" i="4" s="1"/>
  <c r="F182" i="4" s="1"/>
  <c r="P128" i="4"/>
  <c r="E128" i="4" a="1"/>
  <c r="E128" i="4" s="1"/>
  <c r="F128" i="4" s="1"/>
  <c r="P190" i="4"/>
  <c r="E190" i="4" a="1"/>
  <c r="E190" i="4" s="1"/>
  <c r="F190" i="4" s="1"/>
  <c r="E168" i="4" a="1"/>
  <c r="E168" i="4" s="1"/>
  <c r="F168" i="4" s="1"/>
  <c r="P168" i="4"/>
  <c r="O175" i="4"/>
  <c r="P138" i="4"/>
  <c r="E138" i="4" a="1"/>
  <c r="E138" i="4" s="1"/>
  <c r="F138" i="4" s="1"/>
  <c r="P194" i="4"/>
  <c r="E194" i="4" a="1"/>
  <c r="E194" i="4" s="1"/>
  <c r="F194" i="4" s="1"/>
  <c r="D25" i="13" a="1"/>
  <c r="D25" i="13" s="1"/>
  <c r="E25" i="13" s="1"/>
  <c r="D42" i="13" a="1"/>
  <c r="D42" i="13" s="1"/>
  <c r="E42" i="13" s="1"/>
  <c r="D97" i="13" a="1"/>
  <c r="D97" i="13" s="1"/>
  <c r="E97" i="13" s="1"/>
  <c r="D49" i="13" a="1"/>
  <c r="D49" i="13" s="1"/>
  <c r="E49" i="13" s="1"/>
  <c r="D33" i="13" a="1"/>
  <c r="D33" i="13" s="1"/>
  <c r="E33" i="13" s="1"/>
  <c r="D58" i="13" a="1"/>
  <c r="D58" i="13" s="1"/>
  <c r="E58" i="13" s="1"/>
  <c r="D19" i="13" a="1"/>
  <c r="D19" i="13" s="1"/>
  <c r="E19" i="13" s="1"/>
  <c r="D57" i="13" a="1"/>
  <c r="D57" i="13" s="1"/>
  <c r="E57" i="13" s="1"/>
  <c r="D99" i="13" a="1"/>
  <c r="D99" i="13" s="1"/>
  <c r="E99" i="13" s="1"/>
  <c r="D66" i="13" a="1"/>
  <c r="D66" i="13" s="1"/>
  <c r="E66" i="13" s="1"/>
  <c r="D51" i="13" a="1"/>
  <c r="D51" i="13" s="1"/>
  <c r="E51" i="13" s="1"/>
  <c r="D100" i="13" a="1"/>
  <c r="D100" i="13" s="1"/>
  <c r="E100" i="13" s="1"/>
  <c r="D105" i="13" a="1"/>
  <c r="D105" i="13" s="1"/>
  <c r="E105" i="13" s="1"/>
  <c r="D73" i="13" a="1"/>
  <c r="D73" i="13" s="1"/>
  <c r="E73" i="13" s="1"/>
  <c r="D17" i="13" a="1"/>
  <c r="D17" i="13" s="1"/>
  <c r="E17" i="13" s="1"/>
  <c r="D92" i="13" a="1"/>
  <c r="D92" i="13" s="1"/>
  <c r="E92" i="13" s="1"/>
  <c r="D50" i="13" a="1"/>
  <c r="D50" i="13" s="1"/>
  <c r="E50" i="13" s="1"/>
  <c r="D18" i="13" a="1"/>
  <c r="D18" i="13" s="1"/>
  <c r="E18" i="13" s="1"/>
  <c r="D20" i="13" a="1"/>
  <c r="D20" i="13" s="1"/>
  <c r="E20" i="13" s="1"/>
  <c r="D81" i="13" a="1"/>
  <c r="D81" i="13" s="1"/>
  <c r="E81" i="13" s="1"/>
  <c r="D43" i="13" a="1"/>
  <c r="D43" i="13" s="1"/>
  <c r="E43" i="13" s="1"/>
  <c r="D60" i="13" a="1"/>
  <c r="D60" i="13" s="1"/>
  <c r="E60" i="13" s="1"/>
  <c r="D75" i="13" a="1"/>
  <c r="D75" i="13" s="1"/>
  <c r="E75" i="13" s="1"/>
  <c r="D76" i="13" a="1"/>
  <c r="D76" i="13" s="1"/>
  <c r="E76" i="13" s="1"/>
  <c r="D98" i="13" a="1"/>
  <c r="D98" i="13" s="1"/>
  <c r="E98" i="13" s="1"/>
  <c r="D90" i="13" a="1"/>
  <c r="D90" i="13" s="1"/>
  <c r="E90" i="13" s="1"/>
  <c r="D89" i="13" a="1"/>
  <c r="D89" i="13" s="1"/>
  <c r="E89" i="13" s="1"/>
  <c r="D41" i="13" a="1"/>
  <c r="D41" i="13" s="1"/>
  <c r="E41" i="13" s="1"/>
  <c r="D106" i="13" a="1"/>
  <c r="D106" i="13" s="1"/>
  <c r="E106" i="13" s="1"/>
  <c r="D108" i="13" a="1"/>
  <c r="D108" i="13" s="1"/>
  <c r="E108" i="13" s="1"/>
  <c r="D67" i="13" a="1"/>
  <c r="D67" i="13" s="1"/>
  <c r="E67" i="13" s="1"/>
  <c r="D74" i="13" a="1"/>
  <c r="D74" i="13" s="1"/>
  <c r="E74" i="13" s="1"/>
  <c r="D65" i="13" a="1"/>
  <c r="D65" i="13" s="1"/>
  <c r="E65" i="13" s="1"/>
  <c r="D35" i="13" a="1"/>
  <c r="D35" i="13" s="1"/>
  <c r="E35" i="13" s="1"/>
  <c r="D11" i="13" a="1"/>
  <c r="D11" i="13" s="1"/>
  <c r="E11" i="13" s="1"/>
  <c r="D91" i="13" a="1"/>
  <c r="D91" i="13" s="1"/>
  <c r="E91" i="13" s="1"/>
  <c r="C168" i="13"/>
  <c r="F168" i="13" s="1"/>
  <c r="C175" i="13"/>
  <c r="F175" i="13" s="1"/>
  <c r="C182" i="13"/>
  <c r="F182" i="13" s="1"/>
  <c r="C197" i="13"/>
  <c r="F197" i="13" s="1"/>
  <c r="C149" i="13"/>
  <c r="F149" i="13" s="1"/>
  <c r="C176" i="13"/>
  <c r="F176" i="13" s="1"/>
  <c r="C183" i="13"/>
  <c r="F183" i="13" s="1"/>
  <c r="C190" i="13"/>
  <c r="F190" i="13" s="1"/>
  <c r="C184" i="13"/>
  <c r="F184" i="13" s="1"/>
  <c r="C191" i="13"/>
  <c r="F191" i="13" s="1"/>
  <c r="C198" i="13"/>
  <c r="F198" i="13" s="1"/>
  <c r="C150" i="13"/>
  <c r="F150" i="13" s="1"/>
  <c r="C157" i="13"/>
  <c r="F157" i="13" s="1"/>
  <c r="C192" i="13"/>
  <c r="F192" i="13" s="1"/>
  <c r="C199" i="13"/>
  <c r="F199" i="13" s="1"/>
  <c r="C160" i="13"/>
  <c r="F160" i="13" s="1"/>
  <c r="C174" i="13"/>
  <c r="F174" i="13" s="1"/>
  <c r="C189" i="13"/>
  <c r="F189" i="13" s="1"/>
  <c r="C165" i="13"/>
  <c r="F165" i="13" s="1"/>
  <c r="C152" i="13"/>
  <c r="F152" i="13" s="1"/>
  <c r="C151" i="13"/>
  <c r="F151" i="13" s="1"/>
  <c r="C181" i="13"/>
  <c r="F181" i="13" s="1"/>
  <c r="C166" i="13"/>
  <c r="F166" i="13" s="1"/>
  <c r="C153" i="13"/>
  <c r="F153" i="13" s="1"/>
  <c r="C158" i="13"/>
  <c r="F158" i="13" s="1"/>
  <c r="C146" i="13"/>
  <c r="F146" i="13" s="1"/>
  <c r="C200" i="13"/>
  <c r="F200" i="13" s="1"/>
  <c r="C159" i="13"/>
  <c r="F159" i="13" s="1"/>
  <c r="C167" i="13"/>
  <c r="F167" i="13" s="1"/>
  <c r="C194" i="13"/>
  <c r="F194" i="13" s="1"/>
  <c r="C173" i="13"/>
  <c r="F173" i="13" s="1"/>
  <c r="C134" i="13"/>
  <c r="F134" i="13" s="1"/>
  <c r="C127" i="13"/>
  <c r="F127" i="13" s="1"/>
  <c r="C129" i="13"/>
  <c r="F129" i="13" s="1"/>
  <c r="C172" i="13"/>
  <c r="F172" i="13" s="1"/>
  <c r="C202" i="13"/>
  <c r="F202" i="13" s="1"/>
  <c r="C139" i="13"/>
  <c r="F139" i="13" s="1"/>
  <c r="C142" i="13"/>
  <c r="F142" i="13" s="1"/>
  <c r="C135" i="13"/>
  <c r="F135" i="13" s="1"/>
  <c r="C120" i="13"/>
  <c r="F120" i="13" s="1"/>
  <c r="C163" i="13"/>
  <c r="F163" i="13" s="1"/>
  <c r="C169" i="13"/>
  <c r="F169" i="13" s="1"/>
  <c r="C155" i="13"/>
  <c r="F155" i="13" s="1"/>
  <c r="C123" i="13"/>
  <c r="F123" i="13" s="1"/>
  <c r="C148" i="13"/>
  <c r="F148" i="13" s="1"/>
  <c r="C137" i="13"/>
  <c r="F137" i="13" s="1"/>
  <c r="C187" i="13"/>
  <c r="F187" i="13" s="1"/>
  <c r="C193" i="13"/>
  <c r="F193" i="13" s="1"/>
  <c r="C179" i="13"/>
  <c r="F179" i="13" s="1"/>
  <c r="C204" i="13"/>
  <c r="F204" i="13" s="1"/>
  <c r="C114" i="13"/>
  <c r="F114" i="13" s="1"/>
  <c r="C116" i="13"/>
  <c r="F116" i="13" s="1"/>
  <c r="C147" i="13"/>
  <c r="F147" i="13" s="1"/>
  <c r="C201" i="13"/>
  <c r="F201" i="13" s="1"/>
  <c r="C122" i="13"/>
  <c r="F122" i="13" s="1"/>
  <c r="C132" i="13"/>
  <c r="F132" i="13" s="1"/>
  <c r="C117" i="13"/>
  <c r="F117" i="13" s="1"/>
  <c r="C144" i="13"/>
  <c r="F144" i="13" s="1"/>
  <c r="C161" i="13"/>
  <c r="F161" i="13" s="1"/>
  <c r="C156" i="13"/>
  <c r="F156" i="13" s="1"/>
  <c r="C130" i="13"/>
  <c r="F130" i="13" s="1"/>
  <c r="C164" i="13"/>
  <c r="F164" i="13" s="1"/>
  <c r="C121" i="13"/>
  <c r="F121" i="13" s="1"/>
  <c r="C171" i="13"/>
  <c r="F171" i="13" s="1"/>
  <c r="C186" i="13"/>
  <c r="F186" i="13" s="1"/>
  <c r="C143" i="13"/>
  <c r="F143" i="13" s="1"/>
  <c r="C128" i="13"/>
  <c r="F128" i="13" s="1"/>
  <c r="C136" i="13"/>
  <c r="F136" i="13" s="1"/>
  <c r="C138" i="13"/>
  <c r="F138" i="13" s="1"/>
  <c r="C203" i="13"/>
  <c r="F203" i="13" s="1"/>
  <c r="C140" i="13"/>
  <c r="F140" i="13" s="1"/>
  <c r="C125" i="13"/>
  <c r="F125" i="13" s="1"/>
  <c r="C154" i="13"/>
  <c r="F154" i="13" s="1"/>
  <c r="C133" i="13"/>
  <c r="F133" i="13" s="1"/>
  <c r="C118" i="13"/>
  <c r="F118" i="13" s="1"/>
  <c r="C145" i="13"/>
  <c r="F145" i="13" s="1"/>
  <c r="D5" i="13" a="1"/>
  <c r="D5" i="13" s="1"/>
  <c r="E5" i="13" s="1"/>
  <c r="D16" i="13" a="1"/>
  <c r="D16" i="13" s="1"/>
  <c r="E16" i="13" s="1"/>
  <c r="D24" i="13" a="1"/>
  <c r="D24" i="13" s="1"/>
  <c r="E24" i="13" s="1"/>
  <c r="D29" i="13" a="1"/>
  <c r="D29" i="13" s="1"/>
  <c r="E29" i="13" s="1"/>
  <c r="D38" i="13" a="1"/>
  <c r="D38" i="13" s="1"/>
  <c r="E38" i="13" s="1"/>
  <c r="D45" i="13" a="1"/>
  <c r="D45" i="13" s="1"/>
  <c r="E45" i="13" s="1"/>
  <c r="D61" i="13" a="1"/>
  <c r="D61" i="13" s="1"/>
  <c r="E61" i="13" s="1"/>
  <c r="D87" i="13" a="1"/>
  <c r="D87" i="13" s="1"/>
  <c r="E87" i="13" s="1"/>
  <c r="D103" i="13" a="1"/>
  <c r="D103" i="13" s="1"/>
  <c r="E103" i="13" s="1"/>
  <c r="D111" i="13" a="1"/>
  <c r="D111" i="13" s="1"/>
  <c r="E111" i="13" s="1"/>
  <c r="J25" i="13"/>
  <c r="C21" i="13" s="1"/>
  <c r="F21" i="13" s="1"/>
  <c r="D13" i="13" a="1"/>
  <c r="D13" i="13" s="1"/>
  <c r="E13" i="13" s="1"/>
  <c r="D30" i="13" a="1"/>
  <c r="D30" i="13" s="1"/>
  <c r="E30" i="13" s="1"/>
  <c r="H39" i="13"/>
  <c r="D39" i="13" a="1"/>
  <c r="D39" i="13" s="1"/>
  <c r="E39" i="13" s="1"/>
  <c r="D46" i="13" a="1"/>
  <c r="D46" i="13" s="1"/>
  <c r="E46" i="13" s="1"/>
  <c r="D62" i="13" a="1"/>
  <c r="D62" i="13" s="1"/>
  <c r="E62" i="13" s="1"/>
  <c r="D69" i="13" a="1"/>
  <c r="D69" i="13" s="1"/>
  <c r="E69" i="13" s="1"/>
  <c r="D72" i="13" a="1"/>
  <c r="D72" i="13" s="1"/>
  <c r="E72" i="13" s="1"/>
  <c r="D88" i="13" a="1"/>
  <c r="D88" i="13" s="1"/>
  <c r="E88" i="13" s="1"/>
  <c r="D96" i="13" a="1"/>
  <c r="D96" i="13" s="1"/>
  <c r="E96" i="13" s="1"/>
  <c r="D9" i="13" a="1"/>
  <c r="D9" i="13" s="1"/>
  <c r="E9" i="13" s="1"/>
  <c r="D31" i="13" a="1"/>
  <c r="D31" i="13" s="1"/>
  <c r="E31" i="13" s="1"/>
  <c r="D47" i="13" a="1"/>
  <c r="D47" i="13" s="1"/>
  <c r="E47" i="13" s="1"/>
  <c r="D77" i="13" a="1"/>
  <c r="D77" i="13" s="1"/>
  <c r="E77" i="13" s="1"/>
  <c r="D104" i="13" a="1"/>
  <c r="D104" i="13" s="1"/>
  <c r="E104" i="13" s="1"/>
  <c r="D112" i="13" a="1"/>
  <c r="D112" i="13" s="1"/>
  <c r="E112" i="13" s="1"/>
  <c r="D6" i="13" a="1"/>
  <c r="D6" i="13" s="1"/>
  <c r="E6" i="13" s="1"/>
  <c r="D14" i="13" a="1"/>
  <c r="D14" i="13" s="1"/>
  <c r="E14" i="13" s="1"/>
  <c r="D21" i="13" a="1"/>
  <c r="D21" i="13" s="1"/>
  <c r="E21" i="13" s="1"/>
  <c r="I25" i="13"/>
  <c r="K39" i="13"/>
  <c r="D23" i="13" a="1"/>
  <c r="D23" i="13" s="1"/>
  <c r="E23" i="13" s="1"/>
  <c r="D37" i="13" a="1"/>
  <c r="D37" i="13" s="1"/>
  <c r="E37" i="13" s="1"/>
  <c r="D53" i="13" a="1"/>
  <c r="D53" i="13" s="1"/>
  <c r="E53" i="13" s="1"/>
  <c r="D80" i="13" a="1"/>
  <c r="D80" i="13" s="1"/>
  <c r="E80" i="13" s="1"/>
  <c r="D95" i="13" a="1"/>
  <c r="D95" i="13" s="1"/>
  <c r="E95" i="13" s="1"/>
  <c r="D55" i="13" a="1"/>
  <c r="D55" i="13" s="1"/>
  <c r="E55" i="13" s="1"/>
  <c r="D8" i="13" a="1"/>
  <c r="D8" i="13" s="1"/>
  <c r="E8" i="13" s="1"/>
  <c r="D54" i="13" a="1"/>
  <c r="D54" i="13" s="1"/>
  <c r="E54" i="13" s="1"/>
  <c r="K25" i="13"/>
  <c r="D63" i="13" a="1"/>
  <c r="D63" i="13" s="1"/>
  <c r="E63" i="13" s="1"/>
  <c r="D102" i="13" a="1"/>
  <c r="D102" i="13" s="1"/>
  <c r="E102" i="13" s="1"/>
  <c r="D15" i="13" a="1"/>
  <c r="D15" i="13" s="1"/>
  <c r="E15" i="13" s="1"/>
  <c r="D40" i="13" a="1"/>
  <c r="D40" i="13" s="1"/>
  <c r="E40" i="13" s="1"/>
  <c r="D64" i="13" a="1"/>
  <c r="D64" i="13" s="1"/>
  <c r="E64" i="13" s="1"/>
  <c r="D71" i="13" a="1"/>
  <c r="D71" i="13" s="1"/>
  <c r="E71" i="13" s="1"/>
  <c r="D85" i="13" a="1"/>
  <c r="D85" i="13" s="1"/>
  <c r="E85" i="13" s="1"/>
  <c r="D32" i="13" a="1"/>
  <c r="D32" i="13" s="1"/>
  <c r="E32" i="13" s="1"/>
  <c r="D7" i="13" a="1"/>
  <c r="D7" i="13" s="1"/>
  <c r="E7" i="13" s="1"/>
  <c r="I39" i="13"/>
  <c r="P34" i="13" s="1"/>
  <c r="P35" i="13" s="1"/>
  <c r="P44" i="13" s="1"/>
  <c r="H42" i="13"/>
  <c r="D110" i="13" a="1"/>
  <c r="D110" i="13" s="1"/>
  <c r="E110" i="13" s="1"/>
  <c r="D78" i="13" a="1"/>
  <c r="D78" i="13" s="1"/>
  <c r="E78" i="13" s="1"/>
  <c r="D79" i="13" a="1"/>
  <c r="D79" i="13" s="1"/>
  <c r="E79" i="13" s="1"/>
  <c r="D93" i="13" a="1"/>
  <c r="D93" i="13" s="1"/>
  <c r="E93" i="13" s="1"/>
  <c r="D48" i="13" a="1"/>
  <c r="D48" i="13" s="1"/>
  <c r="E48" i="13" s="1"/>
  <c r="D26" i="13" a="1"/>
  <c r="D26" i="13" s="1"/>
  <c r="E26" i="13" s="1"/>
  <c r="D83" i="13" a="1"/>
  <c r="D83" i="13" s="1"/>
  <c r="E83" i="13" s="1"/>
  <c r="D84" i="13" a="1"/>
  <c r="D84" i="13" s="1"/>
  <c r="E84" i="13" s="1"/>
  <c r="D94" i="13" a="1"/>
  <c r="D94" i="13" s="1"/>
  <c r="E94" i="13" s="1"/>
  <c r="D56" i="13" a="1"/>
  <c r="D56" i="13" s="1"/>
  <c r="E56" i="13" s="1"/>
  <c r="D86" i="13" a="1"/>
  <c r="D86" i="13" s="1"/>
  <c r="E86" i="13" s="1"/>
  <c r="D109" i="13" a="1"/>
  <c r="D109" i="13" s="1"/>
  <c r="E109" i="13" s="1"/>
  <c r="L39" i="13"/>
  <c r="D101" i="13" a="1"/>
  <c r="D101" i="13" s="1"/>
  <c r="E101" i="13" s="1"/>
  <c r="D22" i="13" a="1"/>
  <c r="D22" i="13" s="1"/>
  <c r="E22" i="13" s="1"/>
  <c r="J39" i="13"/>
  <c r="P36" i="13" s="1"/>
  <c r="D59" i="13" a="1"/>
  <c r="D59" i="13" s="1"/>
  <c r="E59" i="13" s="1"/>
  <c r="D70" i="13" a="1"/>
  <c r="D70" i="13" s="1"/>
  <c r="E70" i="13" s="1"/>
  <c r="D113" i="13" a="1"/>
  <c r="D113" i="13" s="1"/>
  <c r="E113" i="13" s="1"/>
  <c r="D27" i="13" a="1"/>
  <c r="D27" i="13" s="1"/>
  <c r="E27" i="13" s="1"/>
  <c r="C185" i="13"/>
  <c r="F185" i="13" s="1"/>
  <c r="C162" i="13"/>
  <c r="F162" i="13" s="1"/>
  <c r="C115" i="13"/>
  <c r="F115" i="13" s="1"/>
  <c r="C170" i="13"/>
  <c r="F170" i="13" s="1"/>
  <c r="D68" i="13" a="1"/>
  <c r="D68" i="13" s="1"/>
  <c r="E68" i="13" s="1"/>
  <c r="C177" i="13"/>
  <c r="F177" i="13" s="1"/>
  <c r="C195" i="13"/>
  <c r="F195" i="13" s="1"/>
  <c r="D52" i="13" a="1"/>
  <c r="D52" i="13" s="1"/>
  <c r="E52" i="13" s="1"/>
  <c r="C188" i="13"/>
  <c r="F188" i="13" s="1"/>
  <c r="C77" i="13"/>
  <c r="F77" i="13" s="1"/>
  <c r="C141" i="13"/>
  <c r="F141" i="13" s="1"/>
  <c r="C126" i="13"/>
  <c r="F126" i="13" s="1"/>
  <c r="C119" i="13"/>
  <c r="F119" i="13" s="1"/>
  <c r="Q29" i="9"/>
  <c r="R29" i="9"/>
  <c r="C8" i="9" s="1"/>
  <c r="C178" i="13"/>
  <c r="F178" i="13" s="1"/>
  <c r="C180" i="13"/>
  <c r="F180" i="13" s="1"/>
  <c r="D34" i="13" a="1"/>
  <c r="D34" i="13" s="1"/>
  <c r="E34" i="13" s="1"/>
  <c r="D82" i="13" a="1"/>
  <c r="D82" i="13" s="1"/>
  <c r="E82" i="13" s="1"/>
  <c r="C131" i="13"/>
  <c r="F131" i="13" s="1"/>
  <c r="D12" i="13" a="1"/>
  <c r="D12" i="13" s="1"/>
  <c r="E12" i="13" s="1"/>
  <c r="C124" i="13"/>
  <c r="F124" i="13" s="1"/>
  <c r="C196" i="13"/>
  <c r="F196" i="13" s="1"/>
  <c r="L36" i="15"/>
  <c r="F36" i="15"/>
  <c r="J11" i="16"/>
  <c r="J24" i="16"/>
  <c r="J33" i="16"/>
  <c r="J15" i="16"/>
  <c r="P137" i="4"/>
  <c r="E137" i="4" a="1"/>
  <c r="E137" i="4" s="1"/>
  <c r="F137" i="4" s="1"/>
  <c r="P169" i="4"/>
  <c r="E169" i="4" a="1"/>
  <c r="E169" i="4" s="1"/>
  <c r="F169" i="4" s="1"/>
  <c r="P121" i="4"/>
  <c r="E121" i="4" a="1"/>
  <c r="E121" i="4" s="1"/>
  <c r="F121" i="4" s="1"/>
  <c r="I35" i="16"/>
  <c r="I17" i="16"/>
  <c r="I20" i="16" s="1"/>
  <c r="I26" i="16"/>
  <c r="K37" i="16"/>
  <c r="K19" i="16"/>
  <c r="K28" i="16"/>
  <c r="L23" i="16"/>
  <c r="L32" i="16"/>
  <c r="L14" i="16"/>
  <c r="P145" i="4"/>
  <c r="E145" i="4" a="1"/>
  <c r="E145" i="4" s="1"/>
  <c r="F145" i="4" s="1"/>
  <c r="P153" i="4"/>
  <c r="E153" i="4" a="1"/>
  <c r="E153" i="4" s="1"/>
  <c r="F153" i="4" s="1"/>
  <c r="H35" i="16"/>
  <c r="M8" i="16"/>
  <c r="H17" i="16"/>
  <c r="H26" i="16"/>
  <c r="K25" i="16"/>
  <c r="K34" i="16"/>
  <c r="K16" i="16"/>
  <c r="J21" i="17"/>
  <c r="I21" i="17"/>
  <c r="N23" i="17" s="1"/>
  <c r="H21" i="17"/>
  <c r="N20" i="17" s="1"/>
  <c r="G21" i="17"/>
  <c r="F21" i="17"/>
  <c r="N17" i="17" s="1"/>
  <c r="H18" i="17"/>
  <c r="G18" i="17"/>
  <c r="F18" i="17"/>
  <c r="P202" i="4"/>
  <c r="E202" i="4" a="1"/>
  <c r="E202" i="4" s="1"/>
  <c r="F202" i="4" s="1"/>
  <c r="K36" i="16"/>
  <c r="K18" i="16"/>
  <c r="K27" i="16"/>
  <c r="N6" i="1"/>
  <c r="F25" i="1" s="1"/>
  <c r="Q5" i="4" s="1"/>
  <c r="N8" i="1"/>
  <c r="F28" i="1" s="1"/>
  <c r="Q8" i="4" s="1"/>
  <c r="O6" i="1"/>
  <c r="F26" i="1" s="1"/>
  <c r="Q6" i="4" s="1"/>
  <c r="O8" i="1"/>
  <c r="F34" i="1" s="1"/>
  <c r="Q14" i="4" s="1"/>
  <c r="O10" i="1"/>
  <c r="N9" i="1"/>
  <c r="O7" i="1"/>
  <c r="O9" i="1"/>
  <c r="N10" i="1"/>
  <c r="N7" i="1"/>
  <c r="P185" i="4"/>
  <c r="E185" i="4" a="1"/>
  <c r="E185" i="4" s="1"/>
  <c r="F185" i="4" s="1"/>
  <c r="P129" i="4"/>
  <c r="E129" i="4" a="1"/>
  <c r="E129" i="4" s="1"/>
  <c r="F129" i="4" s="1"/>
  <c r="P199" i="4"/>
  <c r="E199" i="4" a="1"/>
  <c r="E199" i="4" s="1"/>
  <c r="F199" i="4" s="1"/>
  <c r="I29" i="16"/>
  <c r="M9" i="16"/>
  <c r="J36" i="16"/>
  <c r="J18" i="16"/>
  <c r="J27" i="16"/>
  <c r="K11" i="16"/>
  <c r="K24" i="16"/>
  <c r="K33" i="16"/>
  <c r="M33" i="16" s="1"/>
  <c r="K15" i="16"/>
  <c r="H23" i="16"/>
  <c r="H32" i="16"/>
  <c r="H14" i="16"/>
  <c r="H25" i="16"/>
  <c r="H34" i="16"/>
  <c r="M7" i="16"/>
  <c r="H16" i="16"/>
  <c r="P193" i="4"/>
  <c r="E193" i="4" a="1"/>
  <c r="E193" i="4" s="1"/>
  <c r="F193" i="4" s="1"/>
  <c r="P177" i="4"/>
  <c r="E177" i="4" a="1"/>
  <c r="E177" i="4" s="1"/>
  <c r="F177" i="4" s="1"/>
  <c r="P161" i="4"/>
  <c r="E161" i="4" a="1"/>
  <c r="E161" i="4" s="1"/>
  <c r="F161" i="4" s="1"/>
  <c r="L25" i="16"/>
  <c r="L29" i="16" s="1"/>
  <c r="L34" i="16"/>
  <c r="L16" i="16"/>
  <c r="L20" i="16" s="1"/>
  <c r="I11" i="16"/>
  <c r="J37" i="16"/>
  <c r="J19" i="16"/>
  <c r="J28" i="16"/>
  <c r="M10" i="16"/>
  <c r="M6" i="16"/>
  <c r="D42" i="4" l="1"/>
  <c r="C19" i="13"/>
  <c r="F19" i="13" s="1"/>
  <c r="C58" i="13"/>
  <c r="F58" i="13" s="1"/>
  <c r="M15" i="16"/>
  <c r="M11" i="16"/>
  <c r="M35" i="16"/>
  <c r="H29" i="16"/>
  <c r="K29" i="16"/>
  <c r="M37" i="16"/>
  <c r="M16" i="16"/>
  <c r="R141" i="4"/>
  <c r="O141" i="4"/>
  <c r="O197" i="4"/>
  <c r="R197" i="4"/>
  <c r="O156" i="4"/>
  <c r="R156" i="4"/>
  <c r="R157" i="4"/>
  <c r="O157" i="4"/>
  <c r="D26" i="4"/>
  <c r="O117" i="4"/>
  <c r="R117" i="4"/>
  <c r="R172" i="4"/>
  <c r="O172" i="4"/>
  <c r="D98" i="4"/>
  <c r="D6" i="4"/>
  <c r="O188" i="4"/>
  <c r="R188" i="4"/>
  <c r="D58" i="4"/>
  <c r="O159" i="4"/>
  <c r="R159" i="4"/>
  <c r="D106" i="4"/>
  <c r="R148" i="4"/>
  <c r="O148" i="4"/>
  <c r="R203" i="4"/>
  <c r="O203" i="4"/>
  <c r="O189" i="4"/>
  <c r="R189" i="4"/>
  <c r="D9" i="4"/>
  <c r="D34" i="4"/>
  <c r="O119" i="4"/>
  <c r="R119" i="4"/>
  <c r="D82" i="4"/>
  <c r="R165" i="4"/>
  <c r="O165" i="4"/>
  <c r="D66" i="4"/>
  <c r="O183" i="4"/>
  <c r="R183" i="4"/>
  <c r="D35" i="4"/>
  <c r="D19" i="4"/>
  <c r="D27" i="4"/>
  <c r="D7" i="4"/>
  <c r="D23" i="4"/>
  <c r="D15" i="4"/>
  <c r="D76" i="4"/>
  <c r="D12" i="4"/>
  <c r="D36" i="4"/>
  <c r="D68" i="4"/>
  <c r="D44" i="4"/>
  <c r="D60" i="4"/>
  <c r="D112" i="4"/>
  <c r="D87" i="4"/>
  <c r="D30" i="4"/>
  <c r="D45" i="4"/>
  <c r="D28" i="4"/>
  <c r="D92" i="4"/>
  <c r="D33" i="4"/>
  <c r="D14" i="4"/>
  <c r="D29" i="4"/>
  <c r="D62" i="4"/>
  <c r="D80" i="4"/>
  <c r="D96" i="4"/>
  <c r="D47" i="4"/>
  <c r="D22" i="4"/>
  <c r="D91" i="4"/>
  <c r="D56" i="4"/>
  <c r="D84" i="4"/>
  <c r="D88" i="4"/>
  <c r="D99" i="4"/>
  <c r="D59" i="4"/>
  <c r="D111" i="4"/>
  <c r="D85" i="4"/>
  <c r="D63" i="4"/>
  <c r="D75" i="4"/>
  <c r="D93" i="4"/>
  <c r="D21" i="4"/>
  <c r="D24" i="4"/>
  <c r="D54" i="4"/>
  <c r="D65" i="4"/>
  <c r="D57" i="4"/>
  <c r="D41" i="4"/>
  <c r="D25" i="4"/>
  <c r="D8" i="4"/>
  <c r="D71" i="4"/>
  <c r="D48" i="4"/>
  <c r="D107" i="4"/>
  <c r="D110" i="4"/>
  <c r="D39" i="4"/>
  <c r="D11" i="4"/>
  <c r="D51" i="4"/>
  <c r="D101" i="4"/>
  <c r="D13" i="4"/>
  <c r="D16" i="4"/>
  <c r="D90" i="4"/>
  <c r="D61" i="4"/>
  <c r="D55" i="4"/>
  <c r="D94" i="4"/>
  <c r="D77" i="4"/>
  <c r="D100" i="4"/>
  <c r="D31" i="4"/>
  <c r="D43" i="4"/>
  <c r="D52" i="4"/>
  <c r="D5" i="4"/>
  <c r="D10" i="4"/>
  <c r="D49" i="4"/>
  <c r="D73" i="4"/>
  <c r="D105" i="4"/>
  <c r="D18" i="4"/>
  <c r="D86" i="4"/>
  <c r="D72" i="4"/>
  <c r="D83" i="4"/>
  <c r="D20" i="4"/>
  <c r="D104" i="4"/>
  <c r="D102" i="4"/>
  <c r="D81" i="4"/>
  <c r="D113" i="4"/>
  <c r="D17" i="4"/>
  <c r="D108" i="4"/>
  <c r="D70" i="4"/>
  <c r="D53" i="4"/>
  <c r="D67" i="4"/>
  <c r="D95" i="4"/>
  <c r="D103" i="4"/>
  <c r="D78" i="4"/>
  <c r="D64" i="4"/>
  <c r="D89" i="4"/>
  <c r="D69" i="4"/>
  <c r="D46" i="4"/>
  <c r="D32" i="4"/>
  <c r="D79" i="4"/>
  <c r="D109" i="4"/>
  <c r="D97" i="4"/>
  <c r="D37" i="4"/>
  <c r="D40" i="4"/>
  <c r="D38" i="4"/>
  <c r="R163" i="4"/>
  <c r="O163" i="4"/>
  <c r="D50" i="4"/>
  <c r="D74" i="4"/>
  <c r="R149" i="4"/>
  <c r="O149" i="4"/>
  <c r="R127" i="4"/>
  <c r="O127" i="4"/>
  <c r="O132" i="4"/>
  <c r="R132" i="4"/>
  <c r="O146" i="4"/>
  <c r="R146" i="4"/>
  <c r="O162" i="4"/>
  <c r="R162" i="4"/>
  <c r="O114" i="4"/>
  <c r="R114" i="4"/>
  <c r="O154" i="4"/>
  <c r="R154" i="4"/>
  <c r="O138" i="4"/>
  <c r="R138" i="4"/>
  <c r="O168" i="4"/>
  <c r="R168" i="4"/>
  <c r="R182" i="4"/>
  <c r="O182" i="4"/>
  <c r="R143" i="4"/>
  <c r="O143" i="4"/>
  <c r="R191" i="4"/>
  <c r="O191" i="4"/>
  <c r="O118" i="4"/>
  <c r="R118" i="4"/>
  <c r="R190" i="4"/>
  <c r="O190" i="4"/>
  <c r="R198" i="4"/>
  <c r="O198" i="4"/>
  <c r="R130" i="4"/>
  <c r="O130" i="4"/>
  <c r="O170" i="4"/>
  <c r="R170" i="4"/>
  <c r="R178" i="4"/>
  <c r="O178" i="4"/>
  <c r="R194" i="4"/>
  <c r="O194" i="4"/>
  <c r="O174" i="4"/>
  <c r="R174" i="4"/>
  <c r="O128" i="4"/>
  <c r="R128" i="4"/>
  <c r="O186" i="4"/>
  <c r="R186" i="4"/>
  <c r="R144" i="4"/>
  <c r="O144" i="4"/>
  <c r="O122" i="4"/>
  <c r="R122" i="4"/>
  <c r="C104" i="13"/>
  <c r="F104" i="13" s="1"/>
  <c r="C13" i="13"/>
  <c r="F13" i="13" s="1"/>
  <c r="C75" i="13"/>
  <c r="F75" i="13" s="1"/>
  <c r="C10" i="13"/>
  <c r="F10" i="13" s="1"/>
  <c r="C93" i="17"/>
  <c r="C5" i="17"/>
  <c r="C27" i="17"/>
  <c r="C107" i="17"/>
  <c r="C63" i="17"/>
  <c r="C6" i="17"/>
  <c r="C26" i="17"/>
  <c r="C79" i="17"/>
  <c r="C7" i="17"/>
  <c r="C70" i="17"/>
  <c r="C106" i="17"/>
  <c r="C19" i="17"/>
  <c r="C71" i="17"/>
  <c r="C8" i="17"/>
  <c r="C51" i="17"/>
  <c r="C15" i="17"/>
  <c r="C65" i="17"/>
  <c r="C80" i="17"/>
  <c r="C83" i="17"/>
  <c r="C54" i="17"/>
  <c r="C85" i="17"/>
  <c r="C53" i="17"/>
  <c r="C10" i="17"/>
  <c r="C58" i="17"/>
  <c r="C13" i="17"/>
  <c r="C11" i="17"/>
  <c r="C64" i="17"/>
  <c r="C75" i="17"/>
  <c r="C16" i="17"/>
  <c r="C14" i="17"/>
  <c r="C69" i="17"/>
  <c r="C18" i="17"/>
  <c r="C66" i="17"/>
  <c r="C52" i="17"/>
  <c r="C45" i="17"/>
  <c r="C47" i="17"/>
  <c r="C12" i="17"/>
  <c r="C104" i="17"/>
  <c r="C76" i="17"/>
  <c r="C9" i="17"/>
  <c r="C62" i="17"/>
  <c r="C43" i="17"/>
  <c r="C4" i="17"/>
  <c r="C48" i="17"/>
  <c r="C28" i="17"/>
  <c r="C29" i="17"/>
  <c r="C22" i="17"/>
  <c r="C17" i="17"/>
  <c r="C86" i="17"/>
  <c r="C52" i="13"/>
  <c r="F52" i="13" s="1"/>
  <c r="C81" i="13"/>
  <c r="F81" i="13" s="1"/>
  <c r="C105" i="13"/>
  <c r="F105" i="13" s="1"/>
  <c r="C40" i="13"/>
  <c r="F40" i="13" s="1"/>
  <c r="C50" i="13"/>
  <c r="F50" i="13" s="1"/>
  <c r="C66" i="13"/>
  <c r="F66" i="13" s="1"/>
  <c r="C73" i="13"/>
  <c r="F73" i="13" s="1"/>
  <c r="C26" i="13"/>
  <c r="F26" i="13" s="1"/>
  <c r="C84" i="13"/>
  <c r="F84" i="13" s="1"/>
  <c r="C55" i="13"/>
  <c r="F55" i="13" s="1"/>
  <c r="C68" i="13"/>
  <c r="F68" i="13" s="1"/>
  <c r="C20" i="13"/>
  <c r="F20" i="13" s="1"/>
  <c r="C74" i="13"/>
  <c r="F74" i="13" s="1"/>
  <c r="C62" i="13"/>
  <c r="F62" i="13" s="1"/>
  <c r="C59" i="13"/>
  <c r="F59" i="13" s="1"/>
  <c r="P33" i="13"/>
  <c r="R33" i="13"/>
  <c r="S33" i="13" s="1"/>
  <c r="C96" i="13"/>
  <c r="F96" i="13" s="1"/>
  <c r="C6" i="13"/>
  <c r="F6" i="13" s="1"/>
  <c r="C110" i="13"/>
  <c r="F110" i="13" s="1"/>
  <c r="C109" i="13"/>
  <c r="F109" i="13" s="1"/>
  <c r="C22" i="13"/>
  <c r="F22" i="13" s="1"/>
  <c r="C51" i="13"/>
  <c r="F51" i="13" s="1"/>
  <c r="C57" i="13"/>
  <c r="F57" i="13" s="1"/>
  <c r="C36" i="13"/>
  <c r="F36" i="13" s="1"/>
  <c r="C35" i="13"/>
  <c r="F35" i="13" s="1"/>
  <c r="C67" i="13"/>
  <c r="F67" i="13" s="1"/>
  <c r="C56" i="13"/>
  <c r="F56" i="13" s="1"/>
  <c r="C89" i="13"/>
  <c r="F89" i="13" s="1"/>
  <c r="C5" i="13"/>
  <c r="C32" i="13"/>
  <c r="F32" i="13" s="1"/>
  <c r="C7" i="13"/>
  <c r="F7" i="13" s="1"/>
  <c r="C46" i="13"/>
  <c r="F46" i="13" s="1"/>
  <c r="C45" i="13"/>
  <c r="F45" i="13" s="1"/>
  <c r="C101" i="13"/>
  <c r="F101" i="13" s="1"/>
  <c r="C53" i="13"/>
  <c r="F53" i="13" s="1"/>
  <c r="C60" i="13"/>
  <c r="F60" i="13" s="1"/>
  <c r="C98" i="13"/>
  <c r="F98" i="13" s="1"/>
  <c r="C33" i="13"/>
  <c r="F33" i="13" s="1"/>
  <c r="B8" i="9"/>
  <c r="M4" i="9" s="1"/>
  <c r="C9" i="9"/>
  <c r="P37" i="13"/>
  <c r="Q37" i="13" s="1"/>
  <c r="P38" i="13"/>
  <c r="Q38" i="13" s="1"/>
  <c r="Q36" i="13"/>
  <c r="C111" i="13"/>
  <c r="F111" i="13" s="1"/>
  <c r="C72" i="13"/>
  <c r="F72" i="13" s="1"/>
  <c r="C37" i="13"/>
  <c r="F37" i="13" s="1"/>
  <c r="C80" i="13"/>
  <c r="F80" i="13" s="1"/>
  <c r="C17" i="13"/>
  <c r="F17" i="13" s="1"/>
  <c r="C43" i="13"/>
  <c r="F43" i="13" s="1"/>
  <c r="C42" i="13"/>
  <c r="F42" i="13" s="1"/>
  <c r="C12" i="13"/>
  <c r="F12" i="13" s="1"/>
  <c r="C71" i="13"/>
  <c r="F71" i="13" s="1"/>
  <c r="C90" i="13"/>
  <c r="F90" i="13" s="1"/>
  <c r="C112" i="13"/>
  <c r="F112" i="13" s="1"/>
  <c r="Q44" i="13"/>
  <c r="P45" i="13"/>
  <c r="Q45" i="13" s="1"/>
  <c r="C47" i="13"/>
  <c r="F47" i="13" s="1"/>
  <c r="C18" i="13"/>
  <c r="F18" i="13" s="1"/>
  <c r="C61" i="13"/>
  <c r="F61" i="13" s="1"/>
  <c r="C8" i="13"/>
  <c r="F8" i="13" s="1"/>
  <c r="C64" i="13"/>
  <c r="F64" i="13" s="1"/>
  <c r="C85" i="13"/>
  <c r="F85" i="13" s="1"/>
  <c r="C28" i="13"/>
  <c r="F28" i="13" s="1"/>
  <c r="C16" i="13"/>
  <c r="F16" i="13" s="1"/>
  <c r="C97" i="13"/>
  <c r="F97" i="13" s="1"/>
  <c r="C108" i="13"/>
  <c r="F108" i="13" s="1"/>
  <c r="C99" i="13"/>
  <c r="F99" i="13" s="1"/>
  <c r="C48" i="13"/>
  <c r="F48" i="13" s="1"/>
  <c r="C88" i="13"/>
  <c r="F88" i="13" s="1"/>
  <c r="C87" i="13"/>
  <c r="F87" i="13" s="1"/>
  <c r="C107" i="13"/>
  <c r="F107" i="13" s="1"/>
  <c r="C95" i="13"/>
  <c r="F95" i="13" s="1"/>
  <c r="C27" i="13"/>
  <c r="F27" i="13" s="1"/>
  <c r="C11" i="13"/>
  <c r="F11" i="13" s="1"/>
  <c r="C78" i="13"/>
  <c r="F78" i="13" s="1"/>
  <c r="R34" i="13"/>
  <c r="S34" i="13" s="1"/>
  <c r="P41" i="13"/>
  <c r="Q41" i="13" s="1"/>
  <c r="C54" i="13"/>
  <c r="F54" i="13" s="1"/>
  <c r="C24" i="13"/>
  <c r="F24" i="13" s="1"/>
  <c r="C23" i="13"/>
  <c r="F23" i="13" s="1"/>
  <c r="C79" i="13"/>
  <c r="F79" i="13" s="1"/>
  <c r="C100" i="13"/>
  <c r="F100" i="13" s="1"/>
  <c r="C31" i="13"/>
  <c r="F31" i="13" s="1"/>
  <c r="C91" i="13"/>
  <c r="F91" i="13" s="1"/>
  <c r="C106" i="13"/>
  <c r="F106" i="13" s="1"/>
  <c r="C25" i="13"/>
  <c r="F25" i="13" s="1"/>
  <c r="C113" i="13"/>
  <c r="F113" i="13" s="1"/>
  <c r="C14" i="13"/>
  <c r="F14" i="13" s="1"/>
  <c r="C82" i="13"/>
  <c r="F82" i="13" s="1"/>
  <c r="C63" i="13"/>
  <c r="F63" i="13" s="1"/>
  <c r="P39" i="13"/>
  <c r="I42" i="13"/>
  <c r="C9" i="13"/>
  <c r="F9" i="13" s="1"/>
  <c r="C103" i="13"/>
  <c r="F103" i="13" s="1"/>
  <c r="C65" i="13"/>
  <c r="F65" i="13" s="1"/>
  <c r="C94" i="13"/>
  <c r="F94" i="13" s="1"/>
  <c r="C15" i="13"/>
  <c r="F15" i="13" s="1"/>
  <c r="C44" i="13"/>
  <c r="F44" i="13" s="1"/>
  <c r="C102" i="13"/>
  <c r="F102" i="13" s="1"/>
  <c r="C92" i="13"/>
  <c r="F92" i="13" s="1"/>
  <c r="C41" i="13"/>
  <c r="F41" i="13" s="1"/>
  <c r="C93" i="13"/>
  <c r="F93" i="13" s="1"/>
  <c r="C34" i="13"/>
  <c r="F34" i="13" s="1"/>
  <c r="C69" i="13"/>
  <c r="F69" i="13" s="1"/>
  <c r="C39" i="13"/>
  <c r="F39" i="13" s="1"/>
  <c r="C83" i="13"/>
  <c r="F83" i="13" s="1"/>
  <c r="C30" i="13"/>
  <c r="F30" i="13" s="1"/>
  <c r="C86" i="13"/>
  <c r="F86" i="13" s="1"/>
  <c r="C38" i="13"/>
  <c r="F38" i="13" s="1"/>
  <c r="C76" i="13"/>
  <c r="F76" i="13" s="1"/>
  <c r="C49" i="13"/>
  <c r="F49" i="13" s="1"/>
  <c r="C29" i="13"/>
  <c r="F29" i="13" s="1"/>
  <c r="C70" i="13"/>
  <c r="F70" i="13" s="1"/>
  <c r="F7" i="15"/>
  <c r="G7" i="15" s="1"/>
  <c r="F8" i="15"/>
  <c r="G8" i="15" s="1"/>
  <c r="F6" i="15"/>
  <c r="G6" i="15" s="1"/>
  <c r="O202" i="4"/>
  <c r="R202" i="4"/>
  <c r="P18" i="17"/>
  <c r="Q18" i="17" s="1"/>
  <c r="N25" i="17"/>
  <c r="O25" i="17" s="1"/>
  <c r="G17" i="16"/>
  <c r="G26" i="16"/>
  <c r="G35" i="16"/>
  <c r="O169" i="4"/>
  <c r="R169" i="4"/>
  <c r="J14" i="16"/>
  <c r="J32" i="16"/>
  <c r="J23" i="16"/>
  <c r="G28" i="16"/>
  <c r="G37" i="16"/>
  <c r="G19" i="16"/>
  <c r="G18" i="16"/>
  <c r="G27" i="16"/>
  <c r="G36" i="16"/>
  <c r="O161" i="4"/>
  <c r="R161" i="4"/>
  <c r="G34" i="16"/>
  <c r="G16" i="16"/>
  <c r="G25" i="16"/>
  <c r="K20" i="16"/>
  <c r="M19" i="16"/>
  <c r="M34" i="16"/>
  <c r="O17" i="17"/>
  <c r="P17" i="17"/>
  <c r="Q17" i="17" s="1"/>
  <c r="O121" i="4"/>
  <c r="R121" i="4"/>
  <c r="O177" i="4"/>
  <c r="R177" i="4"/>
  <c r="J20" i="16"/>
  <c r="O199" i="4"/>
  <c r="R199" i="4"/>
  <c r="I23" i="16"/>
  <c r="I32" i="16"/>
  <c r="I14" i="16"/>
  <c r="O137" i="4"/>
  <c r="R137" i="4"/>
  <c r="O129" i="4"/>
  <c r="R129" i="4"/>
  <c r="M18" i="16"/>
  <c r="K14" i="16"/>
  <c r="K23" i="16"/>
  <c r="K32" i="16"/>
  <c r="N28" i="17"/>
  <c r="O28" i="17" s="1"/>
  <c r="N29" i="17"/>
  <c r="O29" i="17" s="1"/>
  <c r="N18" i="17"/>
  <c r="O153" i="4"/>
  <c r="R153" i="4"/>
  <c r="O20" i="17"/>
  <c r="N21" i="17"/>
  <c r="O21" i="17" s="1"/>
  <c r="N22" i="17"/>
  <c r="O22" i="17" s="1"/>
  <c r="G24" i="16"/>
  <c r="G33" i="16"/>
  <c r="G15" i="16"/>
  <c r="O193" i="4"/>
  <c r="R193" i="4"/>
  <c r="H20" i="16"/>
  <c r="M36" i="16"/>
  <c r="O185" i="4"/>
  <c r="R185" i="4"/>
  <c r="O23" i="17"/>
  <c r="N24" i="17"/>
  <c r="O24" i="17" s="1"/>
  <c r="N26" i="17"/>
  <c r="O26" i="17" s="1"/>
  <c r="N27" i="17"/>
  <c r="O27" i="17" s="1"/>
  <c r="M17" i="16"/>
  <c r="O145" i="4"/>
  <c r="R145" i="4"/>
  <c r="J29" i="16"/>
  <c r="P38" i="4" l="1"/>
  <c r="E38" i="4" a="1"/>
  <c r="E38" i="4" s="1"/>
  <c r="F38" i="4" s="1"/>
  <c r="E69" i="4" a="1"/>
  <c r="E69" i="4" s="1"/>
  <c r="F69" i="4" s="1"/>
  <c r="P69" i="4"/>
  <c r="P70" i="4"/>
  <c r="E70" i="4" a="1"/>
  <c r="E70" i="4" s="1"/>
  <c r="F70" i="4" s="1"/>
  <c r="P83" i="4"/>
  <c r="E83" i="4" a="1"/>
  <c r="E83" i="4" s="1"/>
  <c r="F83" i="4" s="1"/>
  <c r="D205" i="4"/>
  <c r="E5" i="4" a="1"/>
  <c r="E5" i="4" s="1"/>
  <c r="F5" i="4" s="1"/>
  <c r="F205" i="4"/>
  <c r="E205" i="4"/>
  <c r="R4" i="4"/>
  <c r="P5" i="4"/>
  <c r="P61" i="4"/>
  <c r="E61" i="4" a="1"/>
  <c r="E61" i="4" s="1"/>
  <c r="F61" i="4" s="1"/>
  <c r="E110" i="4" a="1"/>
  <c r="E110" i="4" s="1"/>
  <c r="F110" i="4" s="1"/>
  <c r="P110" i="4"/>
  <c r="P65" i="4"/>
  <c r="E65" i="4" a="1"/>
  <c r="E65" i="4" s="1"/>
  <c r="F65" i="4" s="1"/>
  <c r="P111" i="4"/>
  <c r="E111" i="4" a="1"/>
  <c r="E111" i="4" s="1"/>
  <c r="F111" i="4" s="1"/>
  <c r="P47" i="4"/>
  <c r="E47" i="4" a="1"/>
  <c r="E47" i="4" s="1"/>
  <c r="F47" i="4" s="1"/>
  <c r="P28" i="4"/>
  <c r="E28" i="4" a="1"/>
  <c r="E28" i="4" s="1"/>
  <c r="F28" i="4" s="1"/>
  <c r="P36" i="4"/>
  <c r="E36" i="4" a="1"/>
  <c r="E36" i="4" s="1"/>
  <c r="F36" i="4" s="1"/>
  <c r="P35" i="4"/>
  <c r="E35" i="4" a="1"/>
  <c r="E35" i="4" s="1"/>
  <c r="F35" i="4" s="1"/>
  <c r="E98" i="4" a="1"/>
  <c r="E98" i="4" s="1"/>
  <c r="F98" i="4" s="1"/>
  <c r="P98" i="4"/>
  <c r="P40" i="4"/>
  <c r="E40" i="4" a="1"/>
  <c r="E40" i="4" s="1"/>
  <c r="F40" i="4" s="1"/>
  <c r="P89" i="4"/>
  <c r="E89" i="4" a="1"/>
  <c r="E89" i="4" s="1"/>
  <c r="F89" i="4" s="1"/>
  <c r="E108" i="4" a="1"/>
  <c r="E108" i="4" s="1"/>
  <c r="F108" i="4" s="1"/>
  <c r="P108" i="4"/>
  <c r="E72" i="4" a="1"/>
  <c r="E72" i="4" s="1"/>
  <c r="F72" i="4" s="1"/>
  <c r="P72" i="4"/>
  <c r="E52" i="4" a="1"/>
  <c r="E52" i="4" s="1"/>
  <c r="F52" i="4" s="1"/>
  <c r="P52" i="4"/>
  <c r="P90" i="4"/>
  <c r="E90" i="4" a="1"/>
  <c r="E90" i="4" s="1"/>
  <c r="F90" i="4" s="1"/>
  <c r="E107" i="4" a="1"/>
  <c r="E107" i="4" s="1"/>
  <c r="F107" i="4" s="1"/>
  <c r="P107" i="4"/>
  <c r="P54" i="4"/>
  <c r="E54" i="4" a="1"/>
  <c r="E54" i="4" s="1"/>
  <c r="F54" i="4" s="1"/>
  <c r="E59" i="4" a="1"/>
  <c r="E59" i="4" s="1"/>
  <c r="F59" i="4" s="1"/>
  <c r="P59" i="4"/>
  <c r="P96" i="4"/>
  <c r="E96" i="4" a="1"/>
  <c r="E96" i="4" s="1"/>
  <c r="F96" i="4" s="1"/>
  <c r="P45" i="4"/>
  <c r="E45" i="4" a="1"/>
  <c r="E45" i="4" s="1"/>
  <c r="F45" i="4" s="1"/>
  <c r="E12" i="4" a="1"/>
  <c r="E12" i="4" s="1"/>
  <c r="F12" i="4" s="1"/>
  <c r="P12" i="4"/>
  <c r="P34" i="4"/>
  <c r="E34" i="4" a="1"/>
  <c r="E34" i="4" s="1"/>
  <c r="F34" i="4" s="1"/>
  <c r="E106" i="4" a="1"/>
  <c r="E106" i="4" s="1"/>
  <c r="F106" i="4" s="1"/>
  <c r="P106" i="4"/>
  <c r="P37" i="4"/>
  <c r="E37" i="4" a="1"/>
  <c r="E37" i="4" s="1"/>
  <c r="F37" i="4" s="1"/>
  <c r="P64" i="4"/>
  <c r="E64" i="4" a="1"/>
  <c r="E64" i="4" s="1"/>
  <c r="F64" i="4" s="1"/>
  <c r="E17" i="4" a="1"/>
  <c r="E17" i="4" s="1"/>
  <c r="F17" i="4" s="1"/>
  <c r="P17" i="4"/>
  <c r="E86" i="4" a="1"/>
  <c r="E86" i="4" s="1"/>
  <c r="F86" i="4" s="1"/>
  <c r="P86" i="4"/>
  <c r="P43" i="4"/>
  <c r="E43" i="4" a="1"/>
  <c r="E43" i="4" s="1"/>
  <c r="F43" i="4" s="1"/>
  <c r="P16" i="4"/>
  <c r="E16" i="4" a="1"/>
  <c r="E16" i="4" s="1"/>
  <c r="F16" i="4" s="1"/>
  <c r="P48" i="4"/>
  <c r="E48" i="4" a="1"/>
  <c r="E48" i="4" s="1"/>
  <c r="F48" i="4" s="1"/>
  <c r="P24" i="4"/>
  <c r="E24" i="4" a="1"/>
  <c r="E24" i="4" s="1"/>
  <c r="F24" i="4" s="1"/>
  <c r="P99" i="4"/>
  <c r="E99" i="4" a="1"/>
  <c r="E99" i="4" s="1"/>
  <c r="F99" i="4" s="1"/>
  <c r="P80" i="4"/>
  <c r="E80" i="4" a="1"/>
  <c r="E80" i="4" s="1"/>
  <c r="F80" i="4" s="1"/>
  <c r="P30" i="4"/>
  <c r="E30" i="4" a="1"/>
  <c r="E30" i="4" s="1"/>
  <c r="F30" i="4" s="1"/>
  <c r="P76" i="4"/>
  <c r="E76" i="4" a="1"/>
  <c r="E76" i="4" s="1"/>
  <c r="F76" i="4" s="1"/>
  <c r="P9" i="4"/>
  <c r="E9" i="4" a="1"/>
  <c r="E9" i="4" s="1"/>
  <c r="F9" i="4" s="1"/>
  <c r="E113" i="4" a="1"/>
  <c r="E113" i="4" s="1"/>
  <c r="F113" i="4" s="1"/>
  <c r="P113" i="4"/>
  <c r="P18" i="4"/>
  <c r="E18" i="4" a="1"/>
  <c r="E18" i="4" s="1"/>
  <c r="F18" i="4" s="1"/>
  <c r="P31" i="4"/>
  <c r="E31" i="4" a="1"/>
  <c r="E31" i="4" s="1"/>
  <c r="F31" i="4" s="1"/>
  <c r="E13" i="4" a="1"/>
  <c r="E13" i="4" s="1"/>
  <c r="F13" i="4" s="1"/>
  <c r="P13" i="4"/>
  <c r="E71" i="4" a="1"/>
  <c r="E71" i="4" s="1"/>
  <c r="F71" i="4" s="1"/>
  <c r="P71" i="4"/>
  <c r="P21" i="4"/>
  <c r="E21" i="4" a="1"/>
  <c r="E21" i="4" s="1"/>
  <c r="F21" i="4" s="1"/>
  <c r="P88" i="4"/>
  <c r="E88" i="4" a="1"/>
  <c r="E88" i="4" s="1"/>
  <c r="F88" i="4" s="1"/>
  <c r="P62" i="4"/>
  <c r="E62" i="4" a="1"/>
  <c r="E62" i="4" s="1"/>
  <c r="F62" i="4" s="1"/>
  <c r="P87" i="4"/>
  <c r="E87" i="4" a="1"/>
  <c r="E87" i="4" s="1"/>
  <c r="F87" i="4" s="1"/>
  <c r="P15" i="4"/>
  <c r="E15" i="4" a="1"/>
  <c r="E15" i="4" s="1"/>
  <c r="F15" i="4" s="1"/>
  <c r="P66" i="4"/>
  <c r="E66" i="4" a="1"/>
  <c r="E66" i="4" s="1"/>
  <c r="F66" i="4" s="1"/>
  <c r="P29" i="4"/>
  <c r="E29" i="4" a="1"/>
  <c r="E29" i="4" s="1"/>
  <c r="F29" i="4" s="1"/>
  <c r="E109" i="4" a="1"/>
  <c r="E109" i="4" s="1"/>
  <c r="F109" i="4" s="1"/>
  <c r="P109" i="4"/>
  <c r="E105" i="4" a="1"/>
  <c r="E105" i="4" s="1"/>
  <c r="F105" i="4" s="1"/>
  <c r="P105" i="4"/>
  <c r="P93" i="4"/>
  <c r="E93" i="4" a="1"/>
  <c r="E93" i="4" s="1"/>
  <c r="F93" i="4" s="1"/>
  <c r="P112" i="4"/>
  <c r="E112" i="4" a="1"/>
  <c r="E112" i="4" s="1"/>
  <c r="F112" i="4" s="1"/>
  <c r="E58" i="4" a="1"/>
  <c r="E58" i="4" s="1"/>
  <c r="F58" i="4" s="1"/>
  <c r="P58" i="4"/>
  <c r="P50" i="4"/>
  <c r="E50" i="4" a="1"/>
  <c r="E50" i="4" s="1"/>
  <c r="F50" i="4" s="1"/>
  <c r="E79" i="4" a="1"/>
  <c r="E79" i="4" s="1"/>
  <c r="F79" i="4" s="1"/>
  <c r="P79" i="4"/>
  <c r="P95" i="4"/>
  <c r="E95" i="4" a="1"/>
  <c r="E95" i="4" s="1"/>
  <c r="F95" i="4" s="1"/>
  <c r="E102" i="4" a="1"/>
  <c r="E102" i="4" s="1"/>
  <c r="F102" i="4" s="1"/>
  <c r="P102" i="4"/>
  <c r="P73" i="4"/>
  <c r="E73" i="4" a="1"/>
  <c r="E73" i="4" s="1"/>
  <c r="F73" i="4" s="1"/>
  <c r="E77" i="4" a="1"/>
  <c r="E77" i="4" s="1"/>
  <c r="F77" i="4" s="1"/>
  <c r="P77" i="4"/>
  <c r="P51" i="4"/>
  <c r="E51" i="4" a="1"/>
  <c r="E51" i="4" s="1"/>
  <c r="F51" i="4" s="1"/>
  <c r="P25" i="4"/>
  <c r="E25" i="4" a="1"/>
  <c r="E25" i="4" s="1"/>
  <c r="F25" i="4" s="1"/>
  <c r="P75" i="4"/>
  <c r="E75" i="4" a="1"/>
  <c r="E75" i="4" s="1"/>
  <c r="F75" i="4" s="1"/>
  <c r="P56" i="4"/>
  <c r="E56" i="4" a="1"/>
  <c r="E56" i="4" s="1"/>
  <c r="F56" i="4" s="1"/>
  <c r="E14" i="4" a="1"/>
  <c r="E14" i="4" s="1"/>
  <c r="F14" i="4" s="1"/>
  <c r="P14" i="4"/>
  <c r="P60" i="4"/>
  <c r="E60" i="4" a="1"/>
  <c r="E60" i="4" s="1"/>
  <c r="F60" i="4" s="1"/>
  <c r="E7" i="4" a="1"/>
  <c r="E7" i="4" s="1"/>
  <c r="F7" i="4" s="1"/>
  <c r="P7" i="4"/>
  <c r="P26" i="4"/>
  <c r="E26" i="4" a="1"/>
  <c r="E26" i="4" s="1"/>
  <c r="F26" i="4" s="1"/>
  <c r="P97" i="4"/>
  <c r="E97" i="4" a="1"/>
  <c r="E97" i="4" s="1"/>
  <c r="F97" i="4" s="1"/>
  <c r="P74" i="4"/>
  <c r="E74" i="4" a="1"/>
  <c r="E74" i="4" s="1"/>
  <c r="F74" i="4" s="1"/>
  <c r="E81" i="4" a="1"/>
  <c r="E81" i="4" s="1"/>
  <c r="F81" i="4" s="1"/>
  <c r="P81" i="4"/>
  <c r="P101" i="4"/>
  <c r="E101" i="4" a="1"/>
  <c r="E101" i="4" s="1"/>
  <c r="F101" i="4" s="1"/>
  <c r="P8" i="4"/>
  <c r="E8" i="4" a="1"/>
  <c r="E8" i="4" s="1"/>
  <c r="F8" i="4" s="1"/>
  <c r="P23" i="4"/>
  <c r="E23" i="4" a="1"/>
  <c r="E23" i="4" s="1"/>
  <c r="F23" i="4" s="1"/>
  <c r="P32" i="4"/>
  <c r="E32" i="4" a="1"/>
  <c r="E32" i="4" s="1"/>
  <c r="F32" i="4" s="1"/>
  <c r="P67" i="4"/>
  <c r="E67" i="4" a="1"/>
  <c r="E67" i="4" s="1"/>
  <c r="F67" i="4" s="1"/>
  <c r="P104" i="4"/>
  <c r="E104" i="4" a="1"/>
  <c r="E104" i="4" s="1"/>
  <c r="F104" i="4" s="1"/>
  <c r="P49" i="4"/>
  <c r="E49" i="4" a="1"/>
  <c r="E49" i="4" s="1"/>
  <c r="F49" i="4" s="1"/>
  <c r="P94" i="4"/>
  <c r="E94" i="4" a="1"/>
  <c r="E94" i="4" s="1"/>
  <c r="F94" i="4" s="1"/>
  <c r="P11" i="4"/>
  <c r="E11" i="4" a="1"/>
  <c r="E11" i="4" s="1"/>
  <c r="F11" i="4" s="1"/>
  <c r="P41" i="4"/>
  <c r="E41" i="4" a="1"/>
  <c r="E41" i="4" s="1"/>
  <c r="F41" i="4" s="1"/>
  <c r="E63" i="4" a="1"/>
  <c r="E63" i="4" s="1"/>
  <c r="F63" i="4" s="1"/>
  <c r="P63" i="4"/>
  <c r="P91" i="4"/>
  <c r="E91" i="4" a="1"/>
  <c r="E91" i="4" s="1"/>
  <c r="F91" i="4" s="1"/>
  <c r="P33" i="4"/>
  <c r="E33" i="4" a="1"/>
  <c r="E33" i="4" s="1"/>
  <c r="F33" i="4" s="1"/>
  <c r="P44" i="4"/>
  <c r="E44" i="4" a="1"/>
  <c r="E44" i="4" s="1"/>
  <c r="F44" i="4" s="1"/>
  <c r="E27" i="4" a="1"/>
  <c r="E27" i="4" s="1"/>
  <c r="F27" i="4" s="1"/>
  <c r="P27" i="4"/>
  <c r="P82" i="4"/>
  <c r="E82" i="4" a="1"/>
  <c r="E82" i="4" s="1"/>
  <c r="F82" i="4" s="1"/>
  <c r="E42" i="4" a="1"/>
  <c r="E42" i="4" s="1"/>
  <c r="F42" i="4" s="1"/>
  <c r="P78" i="4"/>
  <c r="E78" i="4" a="1"/>
  <c r="E78" i="4" s="1"/>
  <c r="F78" i="4" s="1"/>
  <c r="P103" i="4"/>
  <c r="E103" i="4" a="1"/>
  <c r="E103" i="4" s="1"/>
  <c r="F103" i="4" s="1"/>
  <c r="P100" i="4"/>
  <c r="E100" i="4" a="1"/>
  <c r="E100" i="4" s="1"/>
  <c r="F100" i="4" s="1"/>
  <c r="P84" i="4"/>
  <c r="E84" i="4" a="1"/>
  <c r="E84" i="4" s="1"/>
  <c r="F84" i="4" s="1"/>
  <c r="E46" i="4" a="1"/>
  <c r="E46" i="4" s="1"/>
  <c r="F46" i="4" s="1"/>
  <c r="P46" i="4"/>
  <c r="E53" i="4" a="1"/>
  <c r="E53" i="4" s="1"/>
  <c r="F53" i="4" s="1"/>
  <c r="P53" i="4"/>
  <c r="P20" i="4"/>
  <c r="E20" i="4" a="1"/>
  <c r="E20" i="4" s="1"/>
  <c r="F20" i="4" s="1"/>
  <c r="E10" i="4" a="1"/>
  <c r="E10" i="4" s="1"/>
  <c r="F10" i="4" s="1"/>
  <c r="P10" i="4"/>
  <c r="P55" i="4"/>
  <c r="E55" i="4" a="1"/>
  <c r="E55" i="4" s="1"/>
  <c r="F55" i="4" s="1"/>
  <c r="P39" i="4"/>
  <c r="E39" i="4" a="1"/>
  <c r="E39" i="4" s="1"/>
  <c r="F39" i="4" s="1"/>
  <c r="P57" i="4"/>
  <c r="E57" i="4" a="1"/>
  <c r="E57" i="4" s="1"/>
  <c r="F57" i="4" s="1"/>
  <c r="E85" i="4" a="1"/>
  <c r="E85" i="4" s="1"/>
  <c r="F85" i="4" s="1"/>
  <c r="P85" i="4"/>
  <c r="P22" i="4"/>
  <c r="E22" i="4" a="1"/>
  <c r="E22" i="4" s="1"/>
  <c r="F22" i="4" s="1"/>
  <c r="P92" i="4"/>
  <c r="E92" i="4" a="1"/>
  <c r="E92" i="4" s="1"/>
  <c r="F92" i="4" s="1"/>
  <c r="P68" i="4"/>
  <c r="E68" i="4" a="1"/>
  <c r="E68" i="4" s="1"/>
  <c r="F68" i="4" s="1"/>
  <c r="P19" i="4"/>
  <c r="E19" i="4" a="1"/>
  <c r="E19" i="4" s="1"/>
  <c r="F19" i="4" s="1"/>
  <c r="P6" i="4"/>
  <c r="E6" i="4" a="1"/>
  <c r="E6" i="4" s="1"/>
  <c r="F6" i="4" s="1"/>
  <c r="P42" i="4"/>
  <c r="F24" i="17"/>
  <c r="G24" i="17"/>
  <c r="F5" i="13"/>
  <c r="L25" i="13"/>
  <c r="M25" i="13"/>
  <c r="Q39" i="13"/>
  <c r="P40" i="13"/>
  <c r="C10" i="9"/>
  <c r="B9" i="9"/>
  <c r="M5" i="9" s="1"/>
  <c r="Q34" i="13"/>
  <c r="Q35" i="13"/>
  <c r="Q33" i="13"/>
  <c r="M20" i="16"/>
  <c r="O18" i="17"/>
  <c r="N19" i="17"/>
  <c r="O19" i="17" s="1"/>
  <c r="O84" i="4" l="1"/>
  <c r="R84" i="4"/>
  <c r="O68" i="4"/>
  <c r="R68" i="4"/>
  <c r="R57" i="4"/>
  <c r="O57" i="4"/>
  <c r="R20" i="4"/>
  <c r="O20" i="4"/>
  <c r="O100" i="4"/>
  <c r="R100" i="4"/>
  <c r="R27" i="4"/>
  <c r="O27" i="4"/>
  <c r="O63" i="4"/>
  <c r="R63" i="4"/>
  <c r="O102" i="4"/>
  <c r="R102" i="4"/>
  <c r="O58" i="4"/>
  <c r="R58" i="4"/>
  <c r="R109" i="4"/>
  <c r="O109" i="4"/>
  <c r="O71" i="4"/>
  <c r="R71" i="4"/>
  <c r="O113" i="4"/>
  <c r="R113" i="4"/>
  <c r="O12" i="4"/>
  <c r="R12" i="4"/>
  <c r="O72" i="4"/>
  <c r="R72" i="4"/>
  <c r="R98" i="4"/>
  <c r="O98" i="4"/>
  <c r="O49" i="4"/>
  <c r="R49" i="4"/>
  <c r="R23" i="4"/>
  <c r="O23" i="4"/>
  <c r="O74" i="4"/>
  <c r="R74" i="4"/>
  <c r="O60" i="4"/>
  <c r="R60" i="4"/>
  <c r="O25" i="4"/>
  <c r="R25" i="4"/>
  <c r="O87" i="4"/>
  <c r="R87" i="4"/>
  <c r="R80" i="4"/>
  <c r="O80" i="4"/>
  <c r="O16" i="4"/>
  <c r="R16" i="4"/>
  <c r="R64" i="4"/>
  <c r="O64" i="4"/>
  <c r="O54" i="4"/>
  <c r="R54" i="4"/>
  <c r="O47" i="4"/>
  <c r="R47" i="4"/>
  <c r="R61" i="4"/>
  <c r="O61" i="4"/>
  <c r="R83" i="4"/>
  <c r="O83" i="4"/>
  <c r="O14" i="4"/>
  <c r="R14" i="4"/>
  <c r="O107" i="4"/>
  <c r="R107" i="4"/>
  <c r="O108" i="4"/>
  <c r="R108" i="4"/>
  <c r="R5" i="4"/>
  <c r="O5" i="4"/>
  <c r="O13" i="4"/>
  <c r="R13" i="4"/>
  <c r="O46" i="4"/>
  <c r="R46" i="4"/>
  <c r="R44" i="4"/>
  <c r="O44" i="4"/>
  <c r="O41" i="4"/>
  <c r="R41" i="4"/>
  <c r="R104" i="4"/>
  <c r="O104" i="4"/>
  <c r="R8" i="4"/>
  <c r="O8" i="4"/>
  <c r="R97" i="4"/>
  <c r="O97" i="4"/>
  <c r="O51" i="4"/>
  <c r="R51" i="4"/>
  <c r="O95" i="4"/>
  <c r="R95" i="4"/>
  <c r="R112" i="4"/>
  <c r="O112" i="4"/>
  <c r="O29" i="4"/>
  <c r="R29" i="4"/>
  <c r="O62" i="4"/>
  <c r="R62" i="4"/>
  <c r="R9" i="4"/>
  <c r="O9" i="4"/>
  <c r="O99" i="4"/>
  <c r="R99" i="4"/>
  <c r="O43" i="4"/>
  <c r="R43" i="4"/>
  <c r="R37" i="4"/>
  <c r="O37" i="4"/>
  <c r="R45" i="4"/>
  <c r="O45" i="4"/>
  <c r="O35" i="4"/>
  <c r="R35" i="4"/>
  <c r="R111" i="4"/>
  <c r="O111" i="4"/>
  <c r="O70" i="4"/>
  <c r="R70" i="4"/>
  <c r="O6" i="4"/>
  <c r="R6" i="4"/>
  <c r="R22" i="4"/>
  <c r="O22" i="4"/>
  <c r="O55" i="4"/>
  <c r="R55" i="4"/>
  <c r="O86" i="4"/>
  <c r="R86" i="4"/>
  <c r="O106" i="4"/>
  <c r="R106" i="4"/>
  <c r="R69" i="4"/>
  <c r="O69" i="4"/>
  <c r="O53" i="4"/>
  <c r="R53" i="4"/>
  <c r="O42" i="4"/>
  <c r="R42" i="4"/>
  <c r="O92" i="4"/>
  <c r="R92" i="4"/>
  <c r="O39" i="4"/>
  <c r="R39" i="4"/>
  <c r="O103" i="4"/>
  <c r="R103" i="4"/>
  <c r="O78" i="4"/>
  <c r="R78" i="4"/>
  <c r="R77" i="4"/>
  <c r="O77" i="4"/>
  <c r="O79" i="4"/>
  <c r="R79" i="4"/>
  <c r="O85" i="4"/>
  <c r="R85" i="4"/>
  <c r="O10" i="4"/>
  <c r="R10" i="4"/>
  <c r="O33" i="4"/>
  <c r="R33" i="4"/>
  <c r="O11" i="4"/>
  <c r="R11" i="4"/>
  <c r="R67" i="4"/>
  <c r="O67" i="4"/>
  <c r="O101" i="4"/>
  <c r="R101" i="4"/>
  <c r="R26" i="4"/>
  <c r="O26" i="4"/>
  <c r="O56" i="4"/>
  <c r="R56" i="4"/>
  <c r="O93" i="4"/>
  <c r="R93" i="4"/>
  <c r="R66" i="4"/>
  <c r="O66" i="4"/>
  <c r="O88" i="4"/>
  <c r="R88" i="4"/>
  <c r="O31" i="4"/>
  <c r="R31" i="4"/>
  <c r="O76" i="4"/>
  <c r="R76" i="4"/>
  <c r="O24" i="4"/>
  <c r="R24" i="4"/>
  <c r="O96" i="4"/>
  <c r="R96" i="4"/>
  <c r="O90" i="4"/>
  <c r="R90" i="4"/>
  <c r="O89" i="4"/>
  <c r="R89" i="4"/>
  <c r="O36" i="4"/>
  <c r="R36" i="4"/>
  <c r="O65" i="4"/>
  <c r="R65" i="4"/>
  <c r="R81" i="4"/>
  <c r="O81" i="4"/>
  <c r="O7" i="4"/>
  <c r="R7" i="4"/>
  <c r="R105" i="4"/>
  <c r="O105" i="4"/>
  <c r="R17" i="4"/>
  <c r="O17" i="4"/>
  <c r="O59" i="4"/>
  <c r="R59" i="4"/>
  <c r="O52" i="4"/>
  <c r="R52" i="4"/>
  <c r="O110" i="4"/>
  <c r="R110" i="4"/>
  <c r="O19" i="4"/>
  <c r="R19" i="4"/>
  <c r="R82" i="4"/>
  <c r="O82" i="4"/>
  <c r="R91" i="4"/>
  <c r="O91" i="4"/>
  <c r="O94" i="4"/>
  <c r="R94" i="4"/>
  <c r="O32" i="4"/>
  <c r="R32" i="4"/>
  <c r="R75" i="4"/>
  <c r="O75" i="4"/>
  <c r="R73" i="4"/>
  <c r="O73" i="4"/>
  <c r="O50" i="4"/>
  <c r="R50" i="4"/>
  <c r="O15" i="4"/>
  <c r="R15" i="4"/>
  <c r="O21" i="4"/>
  <c r="R21" i="4"/>
  <c r="O18" i="4"/>
  <c r="R18" i="4"/>
  <c r="O30" i="4"/>
  <c r="R30" i="4"/>
  <c r="R48" i="4"/>
  <c r="O48" i="4"/>
  <c r="R34" i="4"/>
  <c r="O34" i="4"/>
  <c r="O40" i="4"/>
  <c r="R40" i="4"/>
  <c r="O28" i="4"/>
  <c r="R28" i="4"/>
  <c r="O38" i="4"/>
  <c r="R38" i="4"/>
  <c r="P42" i="13"/>
  <c r="Q40" i="13"/>
  <c r="B10" i="9"/>
  <c r="M6" i="9" s="1"/>
  <c r="C11" i="9"/>
  <c r="B11" i="9" l="1"/>
  <c r="M7" i="9" s="1"/>
  <c r="C12" i="9"/>
  <c r="Q42" i="13"/>
  <c r="P43" i="13"/>
  <c r="Q43" i="13" s="1"/>
  <c r="B12" i="9" l="1"/>
  <c r="M8" i="9" s="1"/>
  <c r="C13" i="9"/>
  <c r="B13" i="9" l="1"/>
  <c r="M9" i="9" s="1"/>
  <c r="C14" i="9"/>
  <c r="B14" i="9" l="1"/>
  <c r="M10" i="9" s="1"/>
  <c r="C15" i="9"/>
  <c r="B15" i="9" l="1"/>
  <c r="M11" i="9" s="1"/>
  <c r="C16" i="9"/>
  <c r="C17" i="9" l="1"/>
  <c r="B16" i="9"/>
  <c r="M12" i="9" s="1"/>
  <c r="B17" i="9" l="1"/>
  <c r="M13" i="9" s="1"/>
  <c r="C18" i="9"/>
  <c r="B18" i="9" l="1"/>
  <c r="M14" i="9" s="1"/>
  <c r="C19" i="9"/>
  <c r="C20" i="9" l="1"/>
  <c r="B19" i="9"/>
  <c r="M15" i="9" s="1"/>
  <c r="C21" i="9" l="1"/>
  <c r="B20" i="9"/>
  <c r="M16" i="9" s="1"/>
  <c r="B21" i="9" l="1"/>
  <c r="M17" i="9" s="1"/>
  <c r="C22" i="9"/>
  <c r="B22" i="9" l="1"/>
  <c r="M18" i="9" s="1"/>
  <c r="C23" i="9"/>
  <c r="B23" i="9" l="1"/>
  <c r="M19" i="9" s="1"/>
  <c r="C24" i="9"/>
  <c r="B24" i="9" l="1"/>
  <c r="M20" i="9" s="1"/>
  <c r="C25" i="9"/>
  <c r="C26" i="9" l="1"/>
  <c r="B25" i="9"/>
  <c r="M21" i="9" l="1"/>
  <c r="R4" i="9" a="1"/>
  <c r="C27" i="9"/>
  <c r="B26" i="9"/>
  <c r="M22" i="9" s="1"/>
  <c r="C28" i="9" l="1"/>
  <c r="B27" i="9"/>
  <c r="M23" i="9" s="1"/>
  <c r="R22" i="9"/>
  <c r="Q22" i="9" s="1"/>
  <c r="N21" i="9" s="1"/>
  <c r="O21" i="9" s="1"/>
  <c r="P21" i="9" s="1"/>
  <c r="R23" i="9"/>
  <c r="Q23" i="9" s="1"/>
  <c r="N22" i="9" s="1"/>
  <c r="O22" i="9" s="1"/>
  <c r="P22" i="9" s="1"/>
  <c r="R16" i="9"/>
  <c r="Q16" i="9" s="1"/>
  <c r="N15" i="9" s="1"/>
  <c r="O15" i="9" s="1"/>
  <c r="P15" i="9" s="1"/>
  <c r="R20" i="9"/>
  <c r="Q20" i="9" s="1"/>
  <c r="N19" i="9" s="1"/>
  <c r="O19" i="9" s="1"/>
  <c r="P19" i="9" s="1"/>
  <c r="R7" i="9"/>
  <c r="Q7" i="9" s="1"/>
  <c r="N6" i="9" s="1"/>
  <c r="R9" i="9"/>
  <c r="Q9" i="9" s="1"/>
  <c r="N8" i="9" s="1"/>
  <c r="R10" i="9"/>
  <c r="Q10" i="9" s="1"/>
  <c r="R21" i="9"/>
  <c r="Q21" i="9" s="1"/>
  <c r="N20" i="9" s="1"/>
  <c r="O20" i="9" s="1"/>
  <c r="P20" i="9" s="1"/>
  <c r="R4" i="9"/>
  <c r="Q4" i="9" s="1"/>
  <c r="R18" i="9"/>
  <c r="Q18" i="9" s="1"/>
  <c r="N17" i="9" s="1"/>
  <c r="O17" i="9" s="1"/>
  <c r="P17" i="9" s="1"/>
  <c r="R6" i="9"/>
  <c r="Q6" i="9" s="1"/>
  <c r="R8" i="9"/>
  <c r="Q8" i="9" s="1"/>
  <c r="R17" i="9"/>
  <c r="Q17" i="9" s="1"/>
  <c r="N16" i="9" s="1"/>
  <c r="O16" i="9" s="1"/>
  <c r="P16" i="9" s="1"/>
  <c r="R12" i="9"/>
  <c r="Q12" i="9" s="1"/>
  <c r="N11" i="9" s="1"/>
  <c r="O11" i="9" s="1"/>
  <c r="P11" i="9" s="1"/>
  <c r="R11" i="9"/>
  <c r="Q11" i="9" s="1"/>
  <c r="N10" i="9" s="1"/>
  <c r="O10" i="9" s="1"/>
  <c r="P10" i="9" s="1"/>
  <c r="R19" i="9"/>
  <c r="Q19" i="9" s="1"/>
  <c r="N18" i="9" s="1"/>
  <c r="O18" i="9" s="1"/>
  <c r="P18" i="9" s="1"/>
  <c r="R13" i="9"/>
  <c r="Q13" i="9" s="1"/>
  <c r="N12" i="9" s="1"/>
  <c r="O12" i="9" s="1"/>
  <c r="P12" i="9" s="1"/>
  <c r="R14" i="9"/>
  <c r="Q14" i="9" s="1"/>
  <c r="N13" i="9" s="1"/>
  <c r="O13" i="9" s="1"/>
  <c r="P13" i="9" s="1"/>
  <c r="R15" i="9"/>
  <c r="Q15" i="9" s="1"/>
  <c r="N14" i="9" s="1"/>
  <c r="O14" i="9" s="1"/>
  <c r="P14" i="9" s="1"/>
  <c r="R5" i="9"/>
  <c r="Q5" i="9" s="1"/>
  <c r="N4" i="9" s="1"/>
  <c r="N5" i="9" l="1"/>
  <c r="N7" i="9"/>
  <c r="N9" i="9"/>
  <c r="B28" i="9"/>
  <c r="C29" i="9"/>
  <c r="B29" i="9" s="1"/>
  <c r="N24" i="9" l="1"/>
  <c r="H30" i="9" l="1"/>
  <c r="J42" i="13" s="1"/>
  <c r="O8" i="9"/>
  <c r="P8" i="9" s="1"/>
  <c r="O6" i="9"/>
  <c r="P6" i="9" s="1"/>
  <c r="O7" i="9"/>
  <c r="P7" i="9" s="1"/>
  <c r="O4" i="9"/>
  <c r="O5" i="9"/>
  <c r="P5" i="9" s="1"/>
  <c r="O9" i="9"/>
  <c r="P9" i="9" s="1"/>
  <c r="O24" i="9" l="1"/>
  <c r="P4" i="9"/>
  <c r="P24" i="9" s="1"/>
</calcChain>
</file>

<file path=xl/sharedStrings.xml><?xml version="1.0" encoding="utf-8"?>
<sst xmlns="http://schemas.openxmlformats.org/spreadsheetml/2006/main" count="566" uniqueCount="101">
  <si>
    <t>r</t>
  </si>
  <si>
    <t>Slope</t>
  </si>
  <si>
    <t>s</t>
  </si>
  <si>
    <t>Regression Standard Error</t>
  </si>
  <si>
    <t>Quantile</t>
  </si>
  <si>
    <t>Z</t>
  </si>
  <si>
    <t>Residuals</t>
  </si>
  <si>
    <t>Number of Observations</t>
  </si>
  <si>
    <t>n</t>
  </si>
  <si>
    <t>if x =</t>
  </si>
  <si>
    <t>y-hat =</t>
  </si>
  <si>
    <t>Intercept</t>
  </si>
  <si>
    <r>
      <t>r</t>
    </r>
    <r>
      <rPr>
        <b/>
        <i/>
        <vertAlign val="superscript"/>
        <sz val="10"/>
        <rFont val="Arial"/>
        <family val="2"/>
      </rPr>
      <t>2</t>
    </r>
  </si>
  <si>
    <t>Mean X</t>
  </si>
  <si>
    <t>Std. Dev. X</t>
  </si>
  <si>
    <t>Mean Y</t>
  </si>
  <si>
    <t>Std. Dev. Y</t>
  </si>
  <si>
    <t>Regression Equation: Predicted y = slope (x) + intercept</t>
  </si>
  <si>
    <t>Simple Linear Regression</t>
  </si>
  <si>
    <t>Input Category Labels</t>
  </si>
  <si>
    <t>Crosstabulation</t>
  </si>
  <si>
    <t xml:space="preserve">Input Var # </t>
  </si>
  <si>
    <t>For Categorical Variable</t>
  </si>
  <si>
    <t>For Quantitative Variable</t>
  </si>
  <si>
    <t>Gender</t>
  </si>
  <si>
    <t>Analysis</t>
  </si>
  <si>
    <t xml:space="preserve">n = </t>
  </si>
  <si>
    <t>Chart Max</t>
  </si>
  <si>
    <t>Chart Min</t>
  </si>
  <si>
    <t>Width</t>
  </si>
  <si>
    <t>Max</t>
  </si>
  <si>
    <t>Min</t>
  </si>
  <si>
    <t>Std.Dev.</t>
  </si>
  <si>
    <t>Median</t>
  </si>
  <si>
    <t>Mean</t>
  </si>
  <si>
    <t>Totals</t>
  </si>
  <si>
    <t>Axis Bins</t>
  </si>
  <si>
    <t>True Bins</t>
  </si>
  <si>
    <t>Freq.</t>
  </si>
  <si>
    <t>Bin Cnt.</t>
  </si>
  <si>
    <t>%</t>
  </si>
  <si>
    <t>Relative</t>
  </si>
  <si>
    <t>Frequency</t>
  </si>
  <si>
    <t>Class</t>
  </si>
  <si>
    <t>Basic Histogram with Frequency Distribution Table</t>
  </si>
  <si>
    <t>IQR</t>
  </si>
  <si>
    <t>Range</t>
  </si>
  <si>
    <t>Whisker</t>
  </si>
  <si>
    <t>Boxplot</t>
  </si>
  <si>
    <t>z &gt; 3</t>
  </si>
  <si>
    <t>z &lt; - 3</t>
  </si>
  <si>
    <t>Variance</t>
  </si>
  <si>
    <t>St.Dev</t>
  </si>
  <si>
    <t>z-score</t>
  </si>
  <si>
    <t>Category</t>
  </si>
  <si>
    <t>Frequency Distribution Table, w/Bar and Pie Charts</t>
  </si>
  <si>
    <t>Total</t>
  </si>
  <si>
    <t>Marginal</t>
  </si>
  <si>
    <t>Joint Distributions</t>
  </si>
  <si>
    <t>Column</t>
    <phoneticPr fontId="0" type="noConversion"/>
  </si>
  <si>
    <t>Row</t>
    <phoneticPr fontId="0" type="noConversion"/>
  </si>
  <si>
    <t>Categories</t>
    <phoneticPr fontId="0" type="noConversion"/>
  </si>
  <si>
    <t>Crosstab with Conditional Distributions and Bar Graphs</t>
  </si>
  <si>
    <t>Simple Linear Regression w/ Scatter Plot</t>
  </si>
  <si>
    <t>Residual Analysis &amp; Outlier Screening</t>
  </si>
  <si>
    <t>NQ &amp; BoxPlots, Z-Scores &amp; Outlier Screening</t>
  </si>
  <si>
    <t>EdLevel</t>
  </si>
  <si>
    <t>Age</t>
  </si>
  <si>
    <t>M</t>
  </si>
  <si>
    <t>D</t>
  </si>
  <si>
    <t>BA</t>
  </si>
  <si>
    <t>F</t>
  </si>
  <si>
    <t xml:space="preserve">Input I.V. # </t>
  </si>
  <si>
    <t xml:space="preserve">Input  D.V. # </t>
  </si>
  <si>
    <t>Income</t>
  </si>
  <si>
    <t>HsHld</t>
  </si>
  <si>
    <t>Amount $</t>
  </si>
  <si>
    <t>Q1</t>
  </si>
  <si>
    <t>Q2</t>
  </si>
  <si>
    <t>Q3</t>
  </si>
  <si>
    <t>Column Conditional Distributions (D.V.)</t>
  </si>
  <si>
    <t>Row Conditional Distributions (I.V.)</t>
  </si>
  <si>
    <t>Clustered Bar Graph by I.V.</t>
  </si>
  <si>
    <t>Cat =</t>
  </si>
  <si>
    <t>Z &gt; 3</t>
  </si>
  <si>
    <t>Z &lt; -3</t>
  </si>
  <si>
    <t>Z-score</t>
  </si>
  <si>
    <t>Descriptive Statistics: Conditional Sample, Quantitative Data</t>
  </si>
  <si>
    <t>Amt.Cat.</t>
  </si>
  <si>
    <t>Grouping Tool</t>
  </si>
  <si>
    <t>Input numbers in N4 and N7</t>
  </si>
  <si>
    <t>Standardized</t>
  </si>
  <si>
    <t>PrevInc</t>
  </si>
  <si>
    <t>PrevAmt</t>
  </si>
  <si>
    <t>Low</t>
  </si>
  <si>
    <t>Mid</t>
  </si>
  <si>
    <t>High</t>
  </si>
  <si>
    <t>Marital</t>
  </si>
  <si>
    <t>S</t>
  </si>
  <si>
    <t>Outlier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</si>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</sst>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1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</font>
    <font>
      <b/>
      <i/>
      <sz val="10"/>
      <color indexed="14"/>
      <name val="Arial"/>
      <family val="2"/>
    </font>
    <font>
      <sz val="10"/>
      <color indexed="18"/>
      <name val="Arial"/>
      <family val="2"/>
    </font>
    <font>
      <sz val="12"/>
      <name val="Arial"/>
      <family val="2"/>
    </font>
    <font>
      <b/>
      <i/>
      <vertAlign val="superscript"/>
      <sz val="10"/>
      <name val="Arial"/>
      <family val="2"/>
    </font>
    <font>
      <i/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0"/>
      <name val="Helvetica"/>
    </font>
    <font>
      <b/>
      <sz val="12"/>
      <color indexed="12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1"/>
      <name val="Arial"/>
    </font>
    <font>
      <b/>
      <sz val="10"/>
      <color rgb="FFFF0000"/>
      <name val="Arial"/>
    </font>
    <font>
      <b/>
      <sz val="10"/>
      <color rgb="FFFF6600"/>
      <name val="Arial"/>
    </font>
    <font>
      <b/>
      <sz val="10"/>
      <color theme="9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7">
    <xf numFmtId="0" fontId="0" fillId="0" borderId="0"/>
    <xf numFmtId="0" fontId="10" fillId="0" borderId="0"/>
    <xf numFmtId="0" fontId="13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0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6" fillId="0" borderId="0" xfId="0" quotePrefix="1" applyFont="1"/>
    <xf numFmtId="0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10" fillId="0" borderId="0" xfId="1"/>
    <xf numFmtId="0" fontId="10" fillId="0" borderId="0" xfId="1" applyAlignment="1">
      <alignment horizontal="center"/>
    </xf>
    <xf numFmtId="0" fontId="10" fillId="0" borderId="1" xfId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4" borderId="1" xfId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0" fillId="0" borderId="5" xfId="1" applyBorder="1" applyAlignment="1">
      <alignment horizontal="center"/>
    </xf>
    <xf numFmtId="0" fontId="10" fillId="0" borderId="3" xfId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165" fontId="4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9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/>
    <xf numFmtId="0" fontId="0" fillId="0" borderId="0" xfId="0" applyFill="1" applyBorder="1" applyProtection="1"/>
    <xf numFmtId="0" fontId="0" fillId="0" borderId="0" xfId="0" applyBorder="1" applyAlignment="1" applyProtection="1">
      <alignment horizontal="center"/>
    </xf>
    <xf numFmtId="0" fontId="14" fillId="0" borderId="0" xfId="0" applyFont="1" applyBorder="1" applyProtection="1"/>
    <xf numFmtId="2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Border="1" applyAlignment="1"/>
    <xf numFmtId="2" fontId="4" fillId="0" borderId="0" xfId="2" applyNumberFormat="1" applyFont="1" applyBorder="1" applyAlignment="1">
      <alignment horizontal="center"/>
    </xf>
    <xf numFmtId="2" fontId="4" fillId="0" borderId="0" xfId="2" applyNumberFormat="1" applyFont="1" applyFill="1" applyBorder="1" applyAlignment="1" applyProtection="1">
      <alignment horizontal="center"/>
      <protection locked="0"/>
    </xf>
    <xf numFmtId="0" fontId="4" fillId="0" borderId="0" xfId="2" applyFont="1" applyFill="1" applyBorder="1" applyAlignment="1" applyProtection="1">
      <alignment horizontal="center"/>
      <protection locked="0"/>
    </xf>
    <xf numFmtId="164" fontId="4" fillId="0" borderId="0" xfId="2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  <protection hidden="1"/>
    </xf>
    <xf numFmtId="9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/>
    <xf numFmtId="0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hidden="1"/>
    </xf>
    <xf numFmtId="0" fontId="0" fillId="0" borderId="0" xfId="0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Protection="1">
      <protection locked="0"/>
    </xf>
    <xf numFmtId="10" fontId="4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Border="1" applyProtection="1"/>
    <xf numFmtId="0" fontId="1" fillId="0" borderId="1" xfId="0" applyFont="1" applyFill="1" applyBorder="1" applyAlignment="1" applyProtection="1">
      <alignment horizontal="left"/>
    </xf>
    <xf numFmtId="0" fontId="0" fillId="0" borderId="0" xfId="0" applyProtection="1"/>
    <xf numFmtId="10" fontId="4" fillId="0" borderId="1" xfId="0" applyNumberFormat="1" applyFont="1" applyBorder="1" applyAlignment="1" applyProtection="1">
      <alignment horizontal="center"/>
    </xf>
    <xf numFmtId="0" fontId="0" fillId="0" borderId="0" xfId="0" applyAlignment="1"/>
    <xf numFmtId="0" fontId="4" fillId="0" borderId="5" xfId="0" applyFont="1" applyBorder="1" applyProtection="1"/>
    <xf numFmtId="0" fontId="4" fillId="0" borderId="4" xfId="0" applyFont="1" applyBorder="1" applyProtection="1"/>
    <xf numFmtId="0" fontId="4" fillId="0" borderId="3" xfId="0" applyFont="1" applyBorder="1" applyProtection="1"/>
    <xf numFmtId="0" fontId="1" fillId="0" borderId="1" xfId="0" applyFont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4" xfId="0" applyFont="1" applyBorder="1"/>
    <xf numFmtId="0" fontId="1" fillId="0" borderId="3" xfId="0" applyFont="1" applyBorder="1"/>
    <xf numFmtId="0" fontId="1" fillId="4" borderId="1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/>
    </xf>
    <xf numFmtId="2" fontId="0" fillId="0" borderId="1" xfId="0" quotePrefix="1" applyNumberFormat="1" applyBorder="1" applyAlignment="1" applyProtection="1">
      <alignment horizontal="center"/>
      <protection hidden="1"/>
    </xf>
    <xf numFmtId="0" fontId="10" fillId="6" borderId="1" xfId="1" applyFont="1" applyFill="1" applyBorder="1" applyAlignment="1">
      <alignment horizontal="center"/>
    </xf>
    <xf numFmtId="0" fontId="10" fillId="6" borderId="1" xfId="1" applyFill="1" applyBorder="1" applyAlignment="1">
      <alignment horizontal="center"/>
    </xf>
    <xf numFmtId="0" fontId="11" fillId="6" borderId="1" xfId="1" applyFont="1" applyFill="1" applyBorder="1" applyAlignment="1">
      <alignment horizontal="center"/>
    </xf>
    <xf numFmtId="0" fontId="11" fillId="4" borderId="1" xfId="1" applyFont="1" applyFill="1" applyBorder="1" applyAlignment="1" applyProtection="1">
      <alignment horizontal="center" wrapText="1"/>
      <protection locked="0"/>
    </xf>
    <xf numFmtId="0" fontId="10" fillId="0" borderId="1" xfId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5" fontId="4" fillId="0" borderId="0" xfId="0" applyNumberFormat="1" applyFont="1" applyFill="1" applyBorder="1" applyAlignment="1" applyProtection="1">
      <alignment horizontal="center" vertical="center"/>
    </xf>
    <xf numFmtId="165" fontId="18" fillId="0" borderId="0" xfId="0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2" fontId="6" fillId="0" borderId="0" xfId="0" applyNumberFormat="1" applyFont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/>
    </xf>
    <xf numFmtId="9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165" fontId="4" fillId="0" borderId="1" xfId="0" applyNumberFormat="1" applyFont="1" applyBorder="1"/>
    <xf numFmtId="0" fontId="19" fillId="0" borderId="0" xfId="0" applyFont="1" applyFill="1" applyAlignment="1">
      <alignment horizontal="right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10" fillId="0" borderId="1" xfId="1" applyNumberFormat="1" applyFon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hidden="1"/>
    </xf>
    <xf numFmtId="0" fontId="10" fillId="0" borderId="1" xfId="0" applyNumberFormat="1" applyFont="1" applyBorder="1" applyAlignment="1">
      <alignment horizontal="center"/>
    </xf>
    <xf numFmtId="0" fontId="10" fillId="0" borderId="1" xfId="1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" fontId="11" fillId="4" borderId="1" xfId="1" applyNumberFormat="1" applyFont="1" applyFill="1" applyBorder="1" applyAlignment="1" applyProtection="1">
      <alignment horizontal="center" wrapText="1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65" fontId="20" fillId="0" borderId="1" xfId="0" applyNumberFormat="1" applyFont="1" applyBorder="1" applyAlignment="1">
      <alignment horizontal="center"/>
    </xf>
    <xf numFmtId="0" fontId="11" fillId="6" borderId="1" xfId="1" applyFont="1" applyFill="1" applyBorder="1" applyAlignment="1">
      <alignment horizontal="center" wrapText="1"/>
    </xf>
    <xf numFmtId="0" fontId="11" fillId="0" borderId="3" xfId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4" borderId="3" xfId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1" fillId="4" borderId="7" xfId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2" fillId="4" borderId="3" xfId="0" applyFont="1" applyFill="1" applyBorder="1" applyAlignment="1">
      <alignment horizontal="center"/>
    </xf>
    <xf numFmtId="0" fontId="0" fillId="4" borderId="4" xfId="0" applyFill="1" applyBorder="1" applyAlignment="1"/>
    <xf numFmtId="0" fontId="0" fillId="4" borderId="5" xfId="0" applyFill="1" applyBorder="1" applyAlignment="1"/>
    <xf numFmtId="0" fontId="2" fillId="4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4" xfId="0" applyFill="1" applyBorder="1" applyAlignment="1"/>
    <xf numFmtId="0" fontId="1" fillId="0" borderId="3" xfId="0" applyFont="1" applyFill="1" applyBorder="1" applyAlignment="1" applyProtection="1">
      <alignment horizontal="center"/>
    </xf>
    <xf numFmtId="0" fontId="0" fillId="0" borderId="4" xfId="0" applyFill="1" applyBorder="1" applyAlignment="1" applyProtection="1"/>
    <xf numFmtId="0" fontId="0" fillId="0" borderId="5" xfId="0" applyFill="1" applyBorder="1" applyAlignment="1" applyProtection="1"/>
    <xf numFmtId="0" fontId="17" fillId="4" borderId="3" xfId="0" applyFont="1" applyFill="1" applyBorder="1" applyAlignment="1" applyProtection="1">
      <alignment horizontal="center"/>
      <protection locked="0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</cellXfs>
  <cellStyles count="107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  <cellStyle name="Normal 2" xfId="1" xr:uid="{00000000-0005-0000-0000-000069000000}"/>
    <cellStyle name="Normal_Normal.xls" xfId="2" xr:uid="{00000000-0005-0000-0000-00006A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24835220813396E-2"/>
          <c:y val="4.4247883209786398E-2"/>
          <c:w val="0.89058413522764701"/>
          <c:h val="0.84070978098594096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Categorical!barcategories</c:f>
              <c:strCache>
                <c:ptCount val="3"/>
                <c:pt idx="0">
                  <c:v>BA</c:v>
                </c:pt>
                <c:pt idx="1">
                  <c:v>M</c:v>
                </c:pt>
                <c:pt idx="2">
                  <c:v>D</c:v>
                </c:pt>
              </c:strCache>
            </c:strRef>
          </c:cat>
          <c:val>
            <c:numRef>
              <c:f>Categorical!barCounts</c:f>
              <c:numCache>
                <c:formatCode>General</c:formatCode>
                <c:ptCount val="3"/>
                <c:pt idx="0">
                  <c:v>0</c:v>
                </c:pt>
                <c:pt idx="1">
                  <c:v>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2-F144-9690-29860C387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1337352"/>
        <c:axId val="2113241160"/>
      </c:barChart>
      <c:catAx>
        <c:axId val="2111337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241160"/>
        <c:crosses val="autoZero"/>
        <c:auto val="1"/>
        <c:lblAlgn val="ctr"/>
        <c:lblOffset val="100"/>
        <c:tickMarkSkip val="1"/>
        <c:noMultiLvlLbl val="0"/>
      </c:catAx>
      <c:valAx>
        <c:axId val="21132411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1337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99CCFF"/>
    </a:solidFill>
    <a:ln w="127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Crosstab!$G$33</c:f>
              <c:strCache>
                <c:ptCount val="1"/>
              </c:strCache>
            </c:strRef>
          </c:tx>
          <c:invertIfNegative val="0"/>
          <c:cat>
            <c:multiLvlStrRef>
              <c:f>Crosstab!$H$32:$K$32</c:f>
            </c:multiLvlStrRef>
          </c:cat>
          <c:val>
            <c:numRef>
              <c:f>Crosstab!$H$33:$K$33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7-C548-BDBF-EB7571504600}"/>
            </c:ext>
          </c:extLst>
        </c:ser>
        <c:ser>
          <c:idx val="1"/>
          <c:order val="1"/>
          <c:tx>
            <c:strRef>
              <c:f>Crosstab!$G$34</c:f>
              <c:strCache>
                <c:ptCount val="1"/>
              </c:strCache>
            </c:strRef>
          </c:tx>
          <c:invertIfNegative val="0"/>
          <c:cat>
            <c:multiLvlStrRef>
              <c:f>Crosstab!$H$32:$K$32</c:f>
            </c:multiLvlStrRef>
          </c:cat>
          <c:val>
            <c:numRef>
              <c:f>Crosstab!$H$34:$K$34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7-C548-BDBF-EB7571504600}"/>
            </c:ext>
          </c:extLst>
        </c:ser>
        <c:ser>
          <c:idx val="2"/>
          <c:order val="2"/>
          <c:tx>
            <c:strRef>
              <c:f>Crosstab!$G$35</c:f>
              <c:strCache>
                <c:ptCount val="1"/>
              </c:strCache>
            </c:strRef>
          </c:tx>
          <c:invertIfNegative val="0"/>
          <c:cat>
            <c:multiLvlStrRef>
              <c:f>Crosstab!$H$32:$K$32</c:f>
            </c:multiLvlStrRef>
          </c:cat>
          <c:val>
            <c:numRef>
              <c:f>Crosstab!$H$35:$K$35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7-C548-BDBF-EB757150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9763352"/>
        <c:axId val="2109766424"/>
      </c:barChart>
      <c:catAx>
        <c:axId val="2109763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2109766424"/>
        <c:crosses val="autoZero"/>
        <c:auto val="1"/>
        <c:lblAlgn val="ctr"/>
        <c:lblOffset val="100"/>
        <c:noMultiLvlLbl val="0"/>
      </c:catAx>
      <c:valAx>
        <c:axId val="21097664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109763352"/>
        <c:crosses val="autoZero"/>
        <c:crossBetween val="between"/>
      </c:valAx>
    </c:plotArea>
    <c:plotVisOnly val="1"/>
    <c:dispBlanksAs val="gap"/>
    <c:showDLblsOverMax val="0"/>
  </c:chart>
  <c:spPr>
    <a:solidFill>
      <a:srgbClr val="99CCFF"/>
    </a:solidFill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468616411803"/>
          <c:y val="0.143426294820717"/>
          <c:w val="0.43478286509217501"/>
          <c:h val="0.71713147410358602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Categorical!piecategories</c:f>
              <c:strCache>
                <c:ptCount val="3"/>
                <c:pt idx="0">
                  <c:v>BA</c:v>
                </c:pt>
                <c:pt idx="1">
                  <c:v>M</c:v>
                </c:pt>
                <c:pt idx="2">
                  <c:v>D</c:v>
                </c:pt>
              </c:strCache>
            </c:strRef>
          </c:cat>
          <c:val>
            <c:numRef>
              <c:f>Categorical!pieCounts</c:f>
              <c:numCache>
                <c:formatCode>General</c:formatCode>
                <c:ptCount val="3"/>
                <c:pt idx="0">
                  <c:v>0</c:v>
                </c:pt>
                <c:pt idx="1">
                  <c:v>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1-0743-A53D-6EB1E5614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4069111338301"/>
          <c:y val="0.105263300271734"/>
          <c:w val="0.83826972508289099"/>
          <c:h val="0.759003796696184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Histogram!Interval</c:f>
              <c:strCache>
                <c:ptCount val="6"/>
                <c:pt idx="0">
                  <c:v>1837</c:v>
                </c:pt>
                <c:pt idx="1">
                  <c:v>2809</c:v>
                </c:pt>
                <c:pt idx="2">
                  <c:v>3781</c:v>
                </c:pt>
                <c:pt idx="3">
                  <c:v>4753</c:v>
                </c:pt>
                <c:pt idx="4">
                  <c:v>5725</c:v>
                </c:pt>
                <c:pt idx="5">
                  <c:v>6697</c:v>
                </c:pt>
              </c:strCache>
            </c:strRef>
          </c:cat>
          <c:val>
            <c:numRef>
              <c:f>Histogram!Frequency</c:f>
              <c:numCache>
                <c:formatCode>General</c:formatCode>
                <c:ptCount val="7"/>
                <c:pt idx="0">
                  <c:v>2</c:v>
                </c:pt>
                <c:pt idx="1">
                  <c:v>22</c:v>
                </c:pt>
                <c:pt idx="2">
                  <c:v>44</c:v>
                </c:pt>
                <c:pt idx="3">
                  <c:v>23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B-A74B-B76D-64DA6D2F94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2113285288"/>
        <c:axId val="2113291368"/>
      </c:barChart>
      <c:catAx>
        <c:axId val="2113285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46419098523846197"/>
              <c:y val="0.929411593633898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291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13291368"/>
        <c:scaling>
          <c:orientation val="minMax"/>
        </c:scaling>
        <c:delete val="0"/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Frequency</a:t>
                </a:r>
              </a:p>
            </c:rich>
          </c:tx>
          <c:layout>
            <c:manualLayout>
              <c:xMode val="edge"/>
              <c:yMode val="edge"/>
              <c:x val="1.3262544915370799E-2"/>
              <c:y val="0.376470143448135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28528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127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Normal Quantile Plot</a:t>
            </a:r>
          </a:p>
        </c:rich>
      </c:tx>
      <c:layout>
        <c:manualLayout>
          <c:xMode val="edge"/>
          <c:yMode val="edge"/>
          <c:x val="0.36077490313710803"/>
          <c:y val="3.5087719298245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491009743404"/>
          <c:y val="0.13003095975232201"/>
          <c:w val="0.78053988042645295"/>
          <c:h val="0.656346749226006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'NQ &amp; Box'!NQ</c:f>
              <c:numCache>
                <c:formatCode>General</c:formatCode>
                <c:ptCount val="109"/>
                <c:pt idx="0">
                  <c:v>1837</c:v>
                </c:pt>
                <c:pt idx="1">
                  <c:v>1923</c:v>
                </c:pt>
                <c:pt idx="2">
                  <c:v>2448</c:v>
                </c:pt>
                <c:pt idx="3">
                  <c:v>2477</c:v>
                </c:pt>
                <c:pt idx="4">
                  <c:v>2512</c:v>
                </c:pt>
                <c:pt idx="5">
                  <c:v>2514</c:v>
                </c:pt>
                <c:pt idx="6">
                  <c:v>2544</c:v>
                </c:pt>
                <c:pt idx="7">
                  <c:v>2578</c:v>
                </c:pt>
                <c:pt idx="8">
                  <c:v>2583</c:v>
                </c:pt>
                <c:pt idx="9">
                  <c:v>2600</c:v>
                </c:pt>
                <c:pt idx="10">
                  <c:v>2600</c:v>
                </c:pt>
                <c:pt idx="11">
                  <c:v>2601</c:v>
                </c:pt>
                <c:pt idx="12">
                  <c:v>2705</c:v>
                </c:pt>
                <c:pt idx="13">
                  <c:v>2731</c:v>
                </c:pt>
                <c:pt idx="14">
                  <c:v>2731</c:v>
                </c:pt>
                <c:pt idx="15">
                  <c:v>2789</c:v>
                </c:pt>
                <c:pt idx="16">
                  <c:v>2921</c:v>
                </c:pt>
                <c:pt idx="17">
                  <c:v>2972</c:v>
                </c:pt>
                <c:pt idx="18">
                  <c:v>2995</c:v>
                </c:pt>
                <c:pt idx="19">
                  <c:v>3020</c:v>
                </c:pt>
                <c:pt idx="20">
                  <c:v>3067</c:v>
                </c:pt>
                <c:pt idx="21">
                  <c:v>3121</c:v>
                </c:pt>
                <c:pt idx="22">
                  <c:v>3159</c:v>
                </c:pt>
                <c:pt idx="23">
                  <c:v>3259</c:v>
                </c:pt>
                <c:pt idx="24">
                  <c:v>3348</c:v>
                </c:pt>
                <c:pt idx="25">
                  <c:v>3350</c:v>
                </c:pt>
                <c:pt idx="26">
                  <c:v>3586</c:v>
                </c:pt>
                <c:pt idx="27">
                  <c:v>3605</c:v>
                </c:pt>
                <c:pt idx="28">
                  <c:v>3611</c:v>
                </c:pt>
                <c:pt idx="29">
                  <c:v>3623</c:v>
                </c:pt>
                <c:pt idx="30">
                  <c:v>3675</c:v>
                </c:pt>
                <c:pt idx="31">
                  <c:v>3723</c:v>
                </c:pt>
                <c:pt idx="32">
                  <c:v>3730</c:v>
                </c:pt>
                <c:pt idx="33">
                  <c:v>3866</c:v>
                </c:pt>
                <c:pt idx="34">
                  <c:v>3890</c:v>
                </c:pt>
                <c:pt idx="35">
                  <c:v>3890</c:v>
                </c:pt>
                <c:pt idx="36">
                  <c:v>3893</c:v>
                </c:pt>
                <c:pt idx="37">
                  <c:v>3912</c:v>
                </c:pt>
                <c:pt idx="38">
                  <c:v>4001</c:v>
                </c:pt>
                <c:pt idx="39">
                  <c:v>4001</c:v>
                </c:pt>
                <c:pt idx="40">
                  <c:v>4003</c:v>
                </c:pt>
                <c:pt idx="41">
                  <c:v>4004</c:v>
                </c:pt>
                <c:pt idx="42">
                  <c:v>4010</c:v>
                </c:pt>
                <c:pt idx="43">
                  <c:v>4016</c:v>
                </c:pt>
                <c:pt idx="44">
                  <c:v>4070</c:v>
                </c:pt>
                <c:pt idx="45">
                  <c:v>4074</c:v>
                </c:pt>
                <c:pt idx="46">
                  <c:v>4074</c:v>
                </c:pt>
                <c:pt idx="47">
                  <c:v>4101</c:v>
                </c:pt>
                <c:pt idx="48">
                  <c:v>4110</c:v>
                </c:pt>
                <c:pt idx="49">
                  <c:v>4111</c:v>
                </c:pt>
                <c:pt idx="50">
                  <c:v>4111</c:v>
                </c:pt>
                <c:pt idx="51">
                  <c:v>4119</c:v>
                </c:pt>
                <c:pt idx="52">
                  <c:v>4127</c:v>
                </c:pt>
                <c:pt idx="53">
                  <c:v>4127</c:v>
                </c:pt>
                <c:pt idx="54">
                  <c:v>4137</c:v>
                </c:pt>
                <c:pt idx="55">
                  <c:v>4138</c:v>
                </c:pt>
                <c:pt idx="56">
                  <c:v>4157</c:v>
                </c:pt>
                <c:pt idx="57">
                  <c:v>4169</c:v>
                </c:pt>
                <c:pt idx="58">
                  <c:v>4170</c:v>
                </c:pt>
                <c:pt idx="59">
                  <c:v>4170</c:v>
                </c:pt>
                <c:pt idx="60">
                  <c:v>4170</c:v>
                </c:pt>
                <c:pt idx="61">
                  <c:v>4171</c:v>
                </c:pt>
                <c:pt idx="62">
                  <c:v>4171</c:v>
                </c:pt>
                <c:pt idx="63">
                  <c:v>4180</c:v>
                </c:pt>
                <c:pt idx="64">
                  <c:v>4183</c:v>
                </c:pt>
                <c:pt idx="65">
                  <c:v>4208</c:v>
                </c:pt>
                <c:pt idx="66">
                  <c:v>4214</c:v>
                </c:pt>
                <c:pt idx="67">
                  <c:v>4219</c:v>
                </c:pt>
                <c:pt idx="68">
                  <c:v>4273</c:v>
                </c:pt>
                <c:pt idx="69">
                  <c:v>4288</c:v>
                </c:pt>
                <c:pt idx="70">
                  <c:v>4347</c:v>
                </c:pt>
                <c:pt idx="71">
                  <c:v>4412</c:v>
                </c:pt>
                <c:pt idx="72">
                  <c:v>4424</c:v>
                </c:pt>
                <c:pt idx="73">
                  <c:v>4603</c:v>
                </c:pt>
                <c:pt idx="74">
                  <c:v>4705</c:v>
                </c:pt>
                <c:pt idx="75">
                  <c:v>4742</c:v>
                </c:pt>
                <c:pt idx="76">
                  <c:v>4764</c:v>
                </c:pt>
                <c:pt idx="77">
                  <c:v>4820</c:v>
                </c:pt>
                <c:pt idx="78">
                  <c:v>4828</c:v>
                </c:pt>
                <c:pt idx="79">
                  <c:v>4837</c:v>
                </c:pt>
                <c:pt idx="80">
                  <c:v>4918</c:v>
                </c:pt>
                <c:pt idx="81">
                  <c:v>4927</c:v>
                </c:pt>
                <c:pt idx="82">
                  <c:v>4965</c:v>
                </c:pt>
                <c:pt idx="83">
                  <c:v>5037</c:v>
                </c:pt>
                <c:pt idx="84">
                  <c:v>5037</c:v>
                </c:pt>
                <c:pt idx="85">
                  <c:v>5037</c:v>
                </c:pt>
                <c:pt idx="86">
                  <c:v>5137</c:v>
                </c:pt>
                <c:pt idx="87">
                  <c:v>5149</c:v>
                </c:pt>
                <c:pt idx="88">
                  <c:v>5149</c:v>
                </c:pt>
                <c:pt idx="89">
                  <c:v>5150</c:v>
                </c:pt>
                <c:pt idx="90">
                  <c:v>5234</c:v>
                </c:pt>
                <c:pt idx="91">
                  <c:v>5301</c:v>
                </c:pt>
                <c:pt idx="92">
                  <c:v>5301</c:v>
                </c:pt>
                <c:pt idx="93">
                  <c:v>5327</c:v>
                </c:pt>
                <c:pt idx="94">
                  <c:v>5345</c:v>
                </c:pt>
                <c:pt idx="95">
                  <c:v>5345</c:v>
                </c:pt>
                <c:pt idx="96">
                  <c:v>5345</c:v>
                </c:pt>
                <c:pt idx="97">
                  <c:v>5345</c:v>
                </c:pt>
                <c:pt idx="98">
                  <c:v>5370</c:v>
                </c:pt>
                <c:pt idx="99">
                  <c:v>5403</c:v>
                </c:pt>
                <c:pt idx="100">
                  <c:v>5450</c:v>
                </c:pt>
                <c:pt idx="101">
                  <c:v>5454</c:v>
                </c:pt>
                <c:pt idx="102">
                  <c:v>5455</c:v>
                </c:pt>
                <c:pt idx="103">
                  <c:v>5500</c:v>
                </c:pt>
                <c:pt idx="104">
                  <c:v>5571</c:v>
                </c:pt>
                <c:pt idx="105">
                  <c:v>5573</c:v>
                </c:pt>
                <c:pt idx="106">
                  <c:v>5678</c:v>
                </c:pt>
                <c:pt idx="107">
                  <c:v>5897</c:v>
                </c:pt>
                <c:pt idx="108">
                  <c:v>5965</c:v>
                </c:pt>
              </c:numCache>
            </c:numRef>
          </c:xVal>
          <c:yVal>
            <c:numRef>
              <c:f>'NQ &amp; Box'!z</c:f>
              <c:numCache>
                <c:formatCode>0.000</c:formatCode>
                <c:ptCount val="109"/>
                <c:pt idx="0">
                  <c:v>-2.3618944465849721</c:v>
                </c:pt>
                <c:pt idx="1">
                  <c:v>-2.0928377985057733</c:v>
                </c:pt>
                <c:pt idx="2">
                  <c:v>-1.9224794690779805</c:v>
                </c:pt>
                <c:pt idx="3">
                  <c:v>-1.7945384156293689</c:v>
                </c:pt>
                <c:pt idx="4">
                  <c:v>-1.6906216295848977</c:v>
                </c:pt>
                <c:pt idx="5">
                  <c:v>-1.6022926552158763</c:v>
                </c:pt>
                <c:pt idx="6">
                  <c:v>-1.5249453577626169</c:v>
                </c:pt>
                <c:pt idx="7">
                  <c:v>-1.4557760251170171</c:v>
                </c:pt>
                <c:pt idx="8">
                  <c:v>-1.3929451967300128</c:v>
                </c:pt>
                <c:pt idx="9">
                  <c:v>-1.3078945128850099</c:v>
                </c:pt>
                <c:pt idx="10">
                  <c:v>-1.3078945128850099</c:v>
                </c:pt>
                <c:pt idx="11">
                  <c:v>-1.2313772057634222</c:v>
                </c:pt>
                <c:pt idx="12">
                  <c:v>-1.1841248707343368</c:v>
                </c:pt>
                <c:pt idx="13">
                  <c:v>-1.117837590494281</c:v>
                </c:pt>
                <c:pt idx="14">
                  <c:v>-1.117837590494281</c:v>
                </c:pt>
                <c:pt idx="15">
                  <c:v>-1.0561294201171838</c:v>
                </c:pt>
                <c:pt idx="16">
                  <c:v>-1.0171314326204672</c:v>
                </c:pt>
                <c:pt idx="17">
                  <c:v>-0.97962202818372202</c:v>
                </c:pt>
                <c:pt idx="18">
                  <c:v>-0.94344263258565308</c:v>
                </c:pt>
                <c:pt idx="19">
                  <c:v>-0.9084578685373853</c:v>
                </c:pt>
                <c:pt idx="20">
                  <c:v>-0.87455114194530725</c:v>
                </c:pt>
                <c:pt idx="21">
                  <c:v>-0.84162123357291452</c:v>
                </c:pt>
                <c:pt idx="22">
                  <c:v>-0.80957963211883521</c:v>
                </c:pt>
                <c:pt idx="23">
                  <c:v>-0.77834842238484403</c:v>
                </c:pt>
                <c:pt idx="24">
                  <c:v>-0.74785859476330196</c:v>
                </c:pt>
                <c:pt idx="25">
                  <c:v>-0.71804867851300969</c:v>
                </c:pt>
                <c:pt idx="26">
                  <c:v>-0.68886362670887458</c:v>
                </c:pt>
                <c:pt idx="27">
                  <c:v>-0.66025389885446362</c:v>
                </c:pt>
                <c:pt idx="28">
                  <c:v>-0.63217470022530065</c:v>
                </c:pt>
                <c:pt idx="29">
                  <c:v>-0.60458534658323715</c:v>
                </c:pt>
                <c:pt idx="30">
                  <c:v>-0.57744872999290109</c:v>
                </c:pt>
                <c:pt idx="31">
                  <c:v>-0.55073086678221428</c:v>
                </c:pt>
                <c:pt idx="32">
                  <c:v>-0.52440051270804089</c:v>
                </c:pt>
                <c:pt idx="33">
                  <c:v>-0.49842883345871808</c:v>
                </c:pt>
                <c:pt idx="34">
                  <c:v>-0.46008592634944767</c:v>
                </c:pt>
                <c:pt idx="35">
                  <c:v>-0.46008592634944767</c:v>
                </c:pt>
                <c:pt idx="36">
                  <c:v>-0.42240795461816921</c:v>
                </c:pt>
                <c:pt idx="37">
                  <c:v>-0.39762166127650656</c:v>
                </c:pt>
                <c:pt idx="38">
                  <c:v>-0.36088981433987127</c:v>
                </c:pt>
                <c:pt idx="39">
                  <c:v>-0.36088981433987127</c:v>
                </c:pt>
                <c:pt idx="40">
                  <c:v>-0.32463868475217539</c:v>
                </c:pt>
                <c:pt idx="41">
                  <c:v>-0.30070905457491998</c:v>
                </c:pt>
                <c:pt idx="42">
                  <c:v>-0.27695041320557517</c:v>
                </c:pt>
                <c:pt idx="43">
                  <c:v>-0.25334710313579978</c:v>
                </c:pt>
                <c:pt idx="44">
                  <c:v>-0.22988411757923208</c:v>
                </c:pt>
                <c:pt idx="45">
                  <c:v>-0.19492131733398049</c:v>
                </c:pt>
                <c:pt idx="46">
                  <c:v>-0.19492131733398049</c:v>
                </c:pt>
                <c:pt idx="47">
                  <c:v>-0.16019524783939429</c:v>
                </c:pt>
                <c:pt idx="48">
                  <c:v>-0.13715397341136848</c:v>
                </c:pt>
                <c:pt idx="49">
                  <c:v>-0.10272426078128216</c:v>
                </c:pt>
                <c:pt idx="50">
                  <c:v>-0.10272426078128216</c:v>
                </c:pt>
                <c:pt idx="51">
                  <c:v>-6.8415924700345285E-2</c:v>
                </c:pt>
                <c:pt idx="52">
                  <c:v>-3.418795339197471E-2</c:v>
                </c:pt>
                <c:pt idx="53">
                  <c:v>-3.418795339197471E-2</c:v>
                </c:pt>
                <c:pt idx="54">
                  <c:v>0</c:v>
                </c:pt>
                <c:pt idx="55">
                  <c:v>2.278950228039205E-2</c:v>
                </c:pt>
                <c:pt idx="56">
                  <c:v>4.5590848238853031E-2</c:v>
                </c:pt>
                <c:pt idx="57">
                  <c:v>6.8415924700345146E-2</c:v>
                </c:pt>
                <c:pt idx="58">
                  <c:v>0.11418529432142825</c:v>
                </c:pt>
                <c:pt idx="59">
                  <c:v>0.11418529432142825</c:v>
                </c:pt>
                <c:pt idx="60">
                  <c:v>0.11418529432142825</c:v>
                </c:pt>
                <c:pt idx="61">
                  <c:v>0.17174708963751192</c:v>
                </c:pt>
                <c:pt idx="62">
                  <c:v>0.17174708963751192</c:v>
                </c:pt>
                <c:pt idx="63">
                  <c:v>0.20654702441883477</c:v>
                </c:pt>
                <c:pt idx="64">
                  <c:v>0.22988411757923222</c:v>
                </c:pt>
                <c:pt idx="65">
                  <c:v>0.25334710313579978</c:v>
                </c:pt>
                <c:pt idx="66">
                  <c:v>0.27695041320557529</c:v>
                </c:pt>
                <c:pt idx="67">
                  <c:v>0.30070905457491998</c:v>
                </c:pt>
                <c:pt idx="68">
                  <c:v>0.32463868475217555</c:v>
                </c:pt>
                <c:pt idx="69">
                  <c:v>0.34875569551704472</c:v>
                </c:pt>
                <c:pt idx="70">
                  <c:v>0.37307730521776766</c:v>
                </c:pt>
                <c:pt idx="71">
                  <c:v>0.39762166127650656</c:v>
                </c:pt>
                <c:pt idx="72">
                  <c:v>0.42240795461816927</c:v>
                </c:pt>
                <c:pt idx="73">
                  <c:v>0.44745654804896379</c:v>
                </c:pt>
                <c:pt idx="74">
                  <c:v>0.47278912099226728</c:v>
                </c:pt>
                <c:pt idx="75">
                  <c:v>0.49842883345871808</c:v>
                </c:pt>
                <c:pt idx="76">
                  <c:v>0.52440051270804078</c:v>
                </c:pt>
                <c:pt idx="77">
                  <c:v>0.55073086678221428</c:v>
                </c:pt>
                <c:pt idx="78">
                  <c:v>0.57744872999290109</c:v>
                </c:pt>
                <c:pt idx="79">
                  <c:v>0.60458534658323715</c:v>
                </c:pt>
                <c:pt idx="80">
                  <c:v>0.63217470022530076</c:v>
                </c:pt>
                <c:pt idx="81">
                  <c:v>0.66025389885446362</c:v>
                </c:pt>
                <c:pt idx="82">
                  <c:v>0.68886362670887458</c:v>
                </c:pt>
                <c:pt idx="83">
                  <c:v>0.74785859476330196</c:v>
                </c:pt>
                <c:pt idx="84">
                  <c:v>0.74785859476330196</c:v>
                </c:pt>
                <c:pt idx="85">
                  <c:v>0.74785859476330196</c:v>
                </c:pt>
                <c:pt idx="86">
                  <c:v>0.80957963211883521</c:v>
                </c:pt>
                <c:pt idx="87">
                  <c:v>0.85796988819417108</c:v>
                </c:pt>
                <c:pt idx="88">
                  <c:v>0.85796988819417108</c:v>
                </c:pt>
                <c:pt idx="89">
                  <c:v>0.90845786853738464</c:v>
                </c:pt>
                <c:pt idx="90">
                  <c:v>0.94344263258565308</c:v>
                </c:pt>
                <c:pt idx="91">
                  <c:v>0.99820117215288462</c:v>
                </c:pt>
                <c:pt idx="92">
                  <c:v>0.99820117215288462</c:v>
                </c:pt>
                <c:pt idx="93">
                  <c:v>1.0561294201171834</c:v>
                </c:pt>
                <c:pt idx="94">
                  <c:v>1.1614608253919989</c:v>
                </c:pt>
                <c:pt idx="95">
                  <c:v>1.1614608253919989</c:v>
                </c:pt>
                <c:pt idx="96">
                  <c:v>1.1614608253919989</c:v>
                </c:pt>
                <c:pt idx="97">
                  <c:v>1.1614608253919989</c:v>
                </c:pt>
                <c:pt idx="98">
                  <c:v>1.2815515655446006</c:v>
                </c:pt>
                <c:pt idx="99">
                  <c:v>1.3351777361189361</c:v>
                </c:pt>
                <c:pt idx="100">
                  <c:v>1.3929451967300128</c:v>
                </c:pt>
                <c:pt idx="101">
                  <c:v>1.4557760251170173</c:v>
                </c:pt>
                <c:pt idx="102">
                  <c:v>1.5249453577626171</c:v>
                </c:pt>
                <c:pt idx="103">
                  <c:v>1.6022926552158758</c:v>
                </c:pt>
                <c:pt idx="104">
                  <c:v>1.6906216295848984</c:v>
                </c:pt>
                <c:pt idx="105">
                  <c:v>1.7945384156293684</c:v>
                </c:pt>
                <c:pt idx="106">
                  <c:v>1.9224794690779812</c:v>
                </c:pt>
                <c:pt idx="107">
                  <c:v>2.0928377985057733</c:v>
                </c:pt>
                <c:pt idx="108">
                  <c:v>2.3618944465849738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53-BE43-9928-B5979182A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414584"/>
        <c:axId val="2113420552"/>
      </c:scatterChart>
      <c:valAx>
        <c:axId val="211341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</a:t>
                </a:r>
              </a:p>
            </c:rich>
          </c:tx>
          <c:layout>
            <c:manualLayout>
              <c:xMode val="edge"/>
              <c:yMode val="edge"/>
              <c:x val="0.50363204599425104"/>
              <c:y val="0.88596442472554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420552"/>
        <c:crosses val="autoZero"/>
        <c:crossBetween val="midCat"/>
      </c:valAx>
      <c:valAx>
        <c:axId val="21134205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Quantile z-score</a:t>
                </a:r>
              </a:p>
            </c:rich>
          </c:tx>
          <c:layout>
            <c:manualLayout>
              <c:xMode val="edge"/>
              <c:yMode val="edge"/>
              <c:x val="1.2106530161990601E-2"/>
              <c:y val="0.254386127430666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41458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808510638297898E-2"/>
          <c:y val="0.16969797406471401"/>
          <c:w val="0.90851063829787204"/>
          <c:h val="0.5697003415029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'NQ &amp; Box'!$P$33:$P$45</c:f>
              <c:numCache>
                <c:formatCode>General</c:formatCode>
                <c:ptCount val="13"/>
                <c:pt idx="0">
                  <c:v>1837</c:v>
                </c:pt>
                <c:pt idx="1">
                  <c:v>3605</c:v>
                </c:pt>
                <c:pt idx="2">
                  <c:v>3605</c:v>
                </c:pt>
                <c:pt idx="3">
                  <c:v>4137</c:v>
                </c:pt>
                <c:pt idx="4">
                  <c:v>4137</c:v>
                </c:pt>
                <c:pt idx="5">
                  <c:v>4137</c:v>
                </c:pt>
                <c:pt idx="6">
                  <c:v>4927</c:v>
                </c:pt>
                <c:pt idx="7">
                  <c:v>4927</c:v>
                </c:pt>
                <c:pt idx="8">
                  <c:v>5965</c:v>
                </c:pt>
                <c:pt idx="9">
                  <c:v>4927</c:v>
                </c:pt>
                <c:pt idx="10">
                  <c:v>4927</c:v>
                </c:pt>
                <c:pt idx="11">
                  <c:v>3605</c:v>
                </c:pt>
                <c:pt idx="12">
                  <c:v>3605</c:v>
                </c:pt>
              </c:numCache>
            </c:numRef>
          </c:xVal>
          <c:yVal>
            <c:numRef>
              <c:f>'NQ &amp; Box'!$Q$33:$Q$45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1E-B24D-A6C9-A3562D38EA5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9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'NQ &amp; Box'!$R$33:$R$34</c:f>
              <c:numCache>
                <c:formatCode>General</c:formatCode>
                <c:ptCount val="2"/>
                <c:pt idx="0">
                  <c:v>1837</c:v>
                </c:pt>
                <c:pt idx="1">
                  <c:v>5965</c:v>
                </c:pt>
              </c:numCache>
            </c:numRef>
          </c:xVal>
          <c:yVal>
            <c:numRef>
              <c:f>'NQ &amp; Box'!$S$33:$S$34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1E-B24D-A6C9-A3562D38E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451704"/>
        <c:axId val="2113456728"/>
      </c:scatterChart>
      <c:valAx>
        <c:axId val="2113451704"/>
        <c:scaling>
          <c:orientation val="minMax"/>
        </c:scaling>
        <c:delete val="0"/>
        <c:axPos val="b"/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456728"/>
        <c:crosses val="autoZero"/>
        <c:crossBetween val="midCat"/>
      </c:valAx>
      <c:valAx>
        <c:axId val="21134567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13451704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127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808510638297898E-2"/>
          <c:y val="0.16969797406471401"/>
          <c:w val="0.90851063829787204"/>
          <c:h val="0.5697003415029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xVal>
            <c:numRef>
              <c:f>Grouping!$N$17:$N$31</c:f>
              <c:numCache>
                <c:formatCode>General</c:formatCode>
                <c:ptCount val="15"/>
                <c:pt idx="0">
                  <c:v>1837</c:v>
                </c:pt>
                <c:pt idx="1">
                  <c:v>2705</c:v>
                </c:pt>
                <c:pt idx="2">
                  <c:v>2705</c:v>
                </c:pt>
                <c:pt idx="3">
                  <c:v>4070</c:v>
                </c:pt>
                <c:pt idx="4">
                  <c:v>4070</c:v>
                </c:pt>
                <c:pt idx="5">
                  <c:v>4070</c:v>
                </c:pt>
                <c:pt idx="6">
                  <c:v>4214</c:v>
                </c:pt>
                <c:pt idx="7">
                  <c:v>4214</c:v>
                </c:pt>
                <c:pt idx="8">
                  <c:v>5500</c:v>
                </c:pt>
                <c:pt idx="9">
                  <c:v>4214</c:v>
                </c:pt>
                <c:pt idx="10">
                  <c:v>4214</c:v>
                </c:pt>
                <c:pt idx="11">
                  <c:v>2705</c:v>
                </c:pt>
                <c:pt idx="12">
                  <c:v>2705</c:v>
                </c:pt>
              </c:numCache>
            </c:numRef>
          </c:xVal>
          <c:yVal>
            <c:numRef>
              <c:f>Grouping!$O$17:$O$31</c:f>
              <c:numCache>
                <c:formatCode>General</c:formatCode>
                <c:ptCount val="1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E0-254D-8AA4-7C6374F77EE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9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Grouping!$P$17:$P$18</c:f>
              <c:numCache>
                <c:formatCode>General</c:formatCode>
                <c:ptCount val="2"/>
                <c:pt idx="0">
                  <c:v>1837</c:v>
                </c:pt>
                <c:pt idx="1">
                  <c:v>5500</c:v>
                </c:pt>
              </c:numCache>
            </c:numRef>
          </c:xVal>
          <c:yVal>
            <c:numRef>
              <c:f>Grouping!$Q$17:$Q$18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E0-254D-8AA4-7C6374F77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509720"/>
        <c:axId val="2113514712"/>
      </c:scatterChart>
      <c:valAx>
        <c:axId val="2113509720"/>
        <c:scaling>
          <c:orientation val="minMax"/>
        </c:scaling>
        <c:delete val="0"/>
        <c:axPos val="b"/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514712"/>
        <c:crosses val="autoZero"/>
        <c:crossBetween val="midCat"/>
      </c:valAx>
      <c:valAx>
        <c:axId val="21135147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13509720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127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1356797070801"/>
          <c:y val="0.112744828180463"/>
          <c:w val="0.81885806472327605"/>
          <c:h val="0.6862728671854240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[0]!_var1</c:f>
              <c:numCache>
                <c:formatCode>General</c:formatCode>
                <c:ptCount val="109"/>
                <c:pt idx="0">
                  <c:v>28</c:v>
                </c:pt>
                <c:pt idx="1">
                  <c:v>29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21</c:v>
                </c:pt>
                <c:pt idx="6">
                  <c:v>23</c:v>
                </c:pt>
                <c:pt idx="7">
                  <c:v>29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31</c:v>
                </c:pt>
                <c:pt idx="14">
                  <c:v>33</c:v>
                </c:pt>
                <c:pt idx="15">
                  <c:v>22</c:v>
                </c:pt>
                <c:pt idx="16">
                  <c:v>25</c:v>
                </c:pt>
                <c:pt idx="17">
                  <c:v>33</c:v>
                </c:pt>
                <c:pt idx="18">
                  <c:v>38</c:v>
                </c:pt>
                <c:pt idx="19">
                  <c:v>36</c:v>
                </c:pt>
                <c:pt idx="20">
                  <c:v>31</c:v>
                </c:pt>
                <c:pt idx="21">
                  <c:v>35</c:v>
                </c:pt>
                <c:pt idx="22">
                  <c:v>43</c:v>
                </c:pt>
                <c:pt idx="23">
                  <c:v>44</c:v>
                </c:pt>
                <c:pt idx="24">
                  <c:v>28</c:v>
                </c:pt>
                <c:pt idx="25">
                  <c:v>30</c:v>
                </c:pt>
                <c:pt idx="26">
                  <c:v>36</c:v>
                </c:pt>
                <c:pt idx="27">
                  <c:v>45</c:v>
                </c:pt>
                <c:pt idx="28">
                  <c:v>36</c:v>
                </c:pt>
                <c:pt idx="29">
                  <c:v>23</c:v>
                </c:pt>
                <c:pt idx="30">
                  <c:v>45</c:v>
                </c:pt>
                <c:pt idx="31">
                  <c:v>29</c:v>
                </c:pt>
                <c:pt idx="32">
                  <c:v>40</c:v>
                </c:pt>
                <c:pt idx="33">
                  <c:v>45</c:v>
                </c:pt>
                <c:pt idx="34">
                  <c:v>43</c:v>
                </c:pt>
                <c:pt idx="35">
                  <c:v>27</c:v>
                </c:pt>
                <c:pt idx="36">
                  <c:v>44</c:v>
                </c:pt>
                <c:pt idx="37">
                  <c:v>27</c:v>
                </c:pt>
                <c:pt idx="38">
                  <c:v>23</c:v>
                </c:pt>
                <c:pt idx="39">
                  <c:v>44</c:v>
                </c:pt>
                <c:pt idx="40">
                  <c:v>23</c:v>
                </c:pt>
                <c:pt idx="41">
                  <c:v>33</c:v>
                </c:pt>
                <c:pt idx="42">
                  <c:v>23</c:v>
                </c:pt>
                <c:pt idx="43">
                  <c:v>37</c:v>
                </c:pt>
                <c:pt idx="44">
                  <c:v>39</c:v>
                </c:pt>
                <c:pt idx="45">
                  <c:v>23</c:v>
                </c:pt>
                <c:pt idx="46">
                  <c:v>22</c:v>
                </c:pt>
                <c:pt idx="47">
                  <c:v>43</c:v>
                </c:pt>
                <c:pt idx="48">
                  <c:v>42</c:v>
                </c:pt>
                <c:pt idx="49">
                  <c:v>44</c:v>
                </c:pt>
                <c:pt idx="50">
                  <c:v>43</c:v>
                </c:pt>
                <c:pt idx="51">
                  <c:v>24</c:v>
                </c:pt>
                <c:pt idx="52">
                  <c:v>21</c:v>
                </c:pt>
                <c:pt idx="53">
                  <c:v>23</c:v>
                </c:pt>
                <c:pt idx="54">
                  <c:v>42</c:v>
                </c:pt>
                <c:pt idx="55">
                  <c:v>25</c:v>
                </c:pt>
                <c:pt idx="56">
                  <c:v>48</c:v>
                </c:pt>
                <c:pt idx="57">
                  <c:v>48</c:v>
                </c:pt>
                <c:pt idx="58">
                  <c:v>38</c:v>
                </c:pt>
                <c:pt idx="59">
                  <c:v>38</c:v>
                </c:pt>
                <c:pt idx="60">
                  <c:v>41</c:v>
                </c:pt>
                <c:pt idx="61">
                  <c:v>38</c:v>
                </c:pt>
                <c:pt idx="62">
                  <c:v>34</c:v>
                </c:pt>
                <c:pt idx="63">
                  <c:v>48</c:v>
                </c:pt>
                <c:pt idx="64">
                  <c:v>37</c:v>
                </c:pt>
                <c:pt idx="65">
                  <c:v>24</c:v>
                </c:pt>
                <c:pt idx="66">
                  <c:v>47</c:v>
                </c:pt>
                <c:pt idx="67">
                  <c:v>32</c:v>
                </c:pt>
                <c:pt idx="68">
                  <c:v>48</c:v>
                </c:pt>
                <c:pt idx="69">
                  <c:v>22</c:v>
                </c:pt>
                <c:pt idx="70">
                  <c:v>49</c:v>
                </c:pt>
                <c:pt idx="71">
                  <c:v>32</c:v>
                </c:pt>
                <c:pt idx="72">
                  <c:v>44</c:v>
                </c:pt>
                <c:pt idx="73">
                  <c:v>22</c:v>
                </c:pt>
                <c:pt idx="74">
                  <c:v>42</c:v>
                </c:pt>
                <c:pt idx="75">
                  <c:v>40</c:v>
                </c:pt>
                <c:pt idx="76">
                  <c:v>46</c:v>
                </c:pt>
                <c:pt idx="77">
                  <c:v>41</c:v>
                </c:pt>
                <c:pt idx="78">
                  <c:v>34</c:v>
                </c:pt>
                <c:pt idx="79">
                  <c:v>43</c:v>
                </c:pt>
                <c:pt idx="80">
                  <c:v>33</c:v>
                </c:pt>
                <c:pt idx="81">
                  <c:v>45</c:v>
                </c:pt>
                <c:pt idx="82">
                  <c:v>45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52</c:v>
                </c:pt>
                <c:pt idx="88">
                  <c:v>52</c:v>
                </c:pt>
                <c:pt idx="89">
                  <c:v>27</c:v>
                </c:pt>
                <c:pt idx="90">
                  <c:v>52</c:v>
                </c:pt>
                <c:pt idx="91">
                  <c:v>44</c:v>
                </c:pt>
                <c:pt idx="92">
                  <c:v>44</c:v>
                </c:pt>
                <c:pt idx="93">
                  <c:v>43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46</c:v>
                </c:pt>
                <c:pt idx="99">
                  <c:v>44</c:v>
                </c:pt>
                <c:pt idx="100">
                  <c:v>38</c:v>
                </c:pt>
                <c:pt idx="101">
                  <c:v>52</c:v>
                </c:pt>
                <c:pt idx="102">
                  <c:v>39</c:v>
                </c:pt>
                <c:pt idx="103">
                  <c:v>27</c:v>
                </c:pt>
                <c:pt idx="104">
                  <c:v>46</c:v>
                </c:pt>
                <c:pt idx="105">
                  <c:v>45</c:v>
                </c:pt>
                <c:pt idx="106">
                  <c:v>48</c:v>
                </c:pt>
                <c:pt idx="107">
                  <c:v>45</c:v>
                </c:pt>
                <c:pt idx="108">
                  <c:v>48</c:v>
                </c:pt>
              </c:numCache>
            </c:numRef>
          </c:xVal>
          <c:yVal>
            <c:numRef>
              <c:f>Regression!$C$5:$C$205</c:f>
              <c:numCache>
                <c:formatCode>General</c:formatCode>
                <c:ptCount val="200"/>
                <c:pt idx="0">
                  <c:v>1837</c:v>
                </c:pt>
                <c:pt idx="1">
                  <c:v>1923</c:v>
                </c:pt>
                <c:pt idx="2">
                  <c:v>2448</c:v>
                </c:pt>
                <c:pt idx="3">
                  <c:v>2477</c:v>
                </c:pt>
                <c:pt idx="4">
                  <c:v>2512</c:v>
                </c:pt>
                <c:pt idx="5">
                  <c:v>2514</c:v>
                </c:pt>
                <c:pt idx="6">
                  <c:v>2544</c:v>
                </c:pt>
                <c:pt idx="7">
                  <c:v>2578</c:v>
                </c:pt>
                <c:pt idx="8">
                  <c:v>2583</c:v>
                </c:pt>
                <c:pt idx="9">
                  <c:v>2600</c:v>
                </c:pt>
                <c:pt idx="10">
                  <c:v>2600</c:v>
                </c:pt>
                <c:pt idx="11">
                  <c:v>2601</c:v>
                </c:pt>
                <c:pt idx="12">
                  <c:v>2705</c:v>
                </c:pt>
                <c:pt idx="13">
                  <c:v>2731</c:v>
                </c:pt>
                <c:pt idx="14">
                  <c:v>2731</c:v>
                </c:pt>
                <c:pt idx="15">
                  <c:v>2789</c:v>
                </c:pt>
                <c:pt idx="16">
                  <c:v>2921</c:v>
                </c:pt>
                <c:pt idx="17">
                  <c:v>2972</c:v>
                </c:pt>
                <c:pt idx="18">
                  <c:v>2995</c:v>
                </c:pt>
                <c:pt idx="19">
                  <c:v>3020</c:v>
                </c:pt>
                <c:pt idx="20">
                  <c:v>3067</c:v>
                </c:pt>
                <c:pt idx="21">
                  <c:v>3121</c:v>
                </c:pt>
                <c:pt idx="22">
                  <c:v>3159</c:v>
                </c:pt>
                <c:pt idx="23">
                  <c:v>3259</c:v>
                </c:pt>
                <c:pt idx="24">
                  <c:v>3348</c:v>
                </c:pt>
                <c:pt idx="25">
                  <c:v>3350</c:v>
                </c:pt>
                <c:pt idx="26">
                  <c:v>3586</c:v>
                </c:pt>
                <c:pt idx="27">
                  <c:v>3605</c:v>
                </c:pt>
                <c:pt idx="28">
                  <c:v>3611</c:v>
                </c:pt>
                <c:pt idx="29">
                  <c:v>3623</c:v>
                </c:pt>
                <c:pt idx="30">
                  <c:v>3675</c:v>
                </c:pt>
                <c:pt idx="31">
                  <c:v>3723</c:v>
                </c:pt>
                <c:pt idx="32">
                  <c:v>3730</c:v>
                </c:pt>
                <c:pt idx="33">
                  <c:v>3866</c:v>
                </c:pt>
                <c:pt idx="34">
                  <c:v>3890</c:v>
                </c:pt>
                <c:pt idx="35">
                  <c:v>3890</c:v>
                </c:pt>
                <c:pt idx="36">
                  <c:v>3893</c:v>
                </c:pt>
                <c:pt idx="37">
                  <c:v>3912</c:v>
                </c:pt>
                <c:pt idx="38">
                  <c:v>4001</c:v>
                </c:pt>
                <c:pt idx="39">
                  <c:v>4001</c:v>
                </c:pt>
                <c:pt idx="40">
                  <c:v>4003</c:v>
                </c:pt>
                <c:pt idx="41">
                  <c:v>4004</c:v>
                </c:pt>
                <c:pt idx="42">
                  <c:v>4010</c:v>
                </c:pt>
                <c:pt idx="43">
                  <c:v>4016</c:v>
                </c:pt>
                <c:pt idx="44">
                  <c:v>4070</c:v>
                </c:pt>
                <c:pt idx="45">
                  <c:v>4074</c:v>
                </c:pt>
                <c:pt idx="46">
                  <c:v>4074</c:v>
                </c:pt>
                <c:pt idx="47">
                  <c:v>4101</c:v>
                </c:pt>
                <c:pt idx="48">
                  <c:v>4110</c:v>
                </c:pt>
                <c:pt idx="49">
                  <c:v>4111</c:v>
                </c:pt>
                <c:pt idx="50">
                  <c:v>4111</c:v>
                </c:pt>
                <c:pt idx="51">
                  <c:v>4119</c:v>
                </c:pt>
                <c:pt idx="52">
                  <c:v>4127</c:v>
                </c:pt>
                <c:pt idx="53">
                  <c:v>4127</c:v>
                </c:pt>
                <c:pt idx="54">
                  <c:v>4137</c:v>
                </c:pt>
                <c:pt idx="55">
                  <c:v>4138</c:v>
                </c:pt>
                <c:pt idx="56">
                  <c:v>4157</c:v>
                </c:pt>
                <c:pt idx="57">
                  <c:v>4169</c:v>
                </c:pt>
                <c:pt idx="58">
                  <c:v>4170</c:v>
                </c:pt>
                <c:pt idx="59">
                  <c:v>4170</c:v>
                </c:pt>
                <c:pt idx="60">
                  <c:v>4170</c:v>
                </c:pt>
                <c:pt idx="61">
                  <c:v>4171</c:v>
                </c:pt>
                <c:pt idx="62">
                  <c:v>4171</c:v>
                </c:pt>
                <c:pt idx="63">
                  <c:v>4180</c:v>
                </c:pt>
                <c:pt idx="64">
                  <c:v>4183</c:v>
                </c:pt>
                <c:pt idx="65">
                  <c:v>4208</c:v>
                </c:pt>
                <c:pt idx="66">
                  <c:v>4214</c:v>
                </c:pt>
                <c:pt idx="67">
                  <c:v>4219</c:v>
                </c:pt>
                <c:pt idx="68">
                  <c:v>4273</c:v>
                </c:pt>
                <c:pt idx="69">
                  <c:v>4288</c:v>
                </c:pt>
                <c:pt idx="70">
                  <c:v>4347</c:v>
                </c:pt>
                <c:pt idx="71">
                  <c:v>4412</c:v>
                </c:pt>
                <c:pt idx="72">
                  <c:v>4424</c:v>
                </c:pt>
                <c:pt idx="73">
                  <c:v>4603</c:v>
                </c:pt>
                <c:pt idx="74">
                  <c:v>4705</c:v>
                </c:pt>
                <c:pt idx="75">
                  <c:v>4742</c:v>
                </c:pt>
                <c:pt idx="76">
                  <c:v>4764</c:v>
                </c:pt>
                <c:pt idx="77">
                  <c:v>4820</c:v>
                </c:pt>
                <c:pt idx="78">
                  <c:v>4828</c:v>
                </c:pt>
                <c:pt idx="79">
                  <c:v>4837</c:v>
                </c:pt>
                <c:pt idx="80">
                  <c:v>4918</c:v>
                </c:pt>
                <c:pt idx="81">
                  <c:v>4927</c:v>
                </c:pt>
                <c:pt idx="82">
                  <c:v>4965</c:v>
                </c:pt>
                <c:pt idx="83">
                  <c:v>5037</c:v>
                </c:pt>
                <c:pt idx="84">
                  <c:v>5037</c:v>
                </c:pt>
                <c:pt idx="85">
                  <c:v>5037</c:v>
                </c:pt>
                <c:pt idx="86">
                  <c:v>5137</c:v>
                </c:pt>
                <c:pt idx="87">
                  <c:v>5149</c:v>
                </c:pt>
                <c:pt idx="88">
                  <c:v>5149</c:v>
                </c:pt>
                <c:pt idx="89">
                  <c:v>5150</c:v>
                </c:pt>
                <c:pt idx="90">
                  <c:v>5234</c:v>
                </c:pt>
                <c:pt idx="91">
                  <c:v>5301</c:v>
                </c:pt>
                <c:pt idx="92">
                  <c:v>5301</c:v>
                </c:pt>
                <c:pt idx="93">
                  <c:v>5327</c:v>
                </c:pt>
                <c:pt idx="94">
                  <c:v>5345</c:v>
                </c:pt>
                <c:pt idx="95">
                  <c:v>5345</c:v>
                </c:pt>
                <c:pt idx="96">
                  <c:v>5345</c:v>
                </c:pt>
                <c:pt idx="97">
                  <c:v>5345</c:v>
                </c:pt>
                <c:pt idx="98">
                  <c:v>5370</c:v>
                </c:pt>
                <c:pt idx="99">
                  <c:v>5403</c:v>
                </c:pt>
                <c:pt idx="100">
                  <c:v>5450</c:v>
                </c:pt>
                <c:pt idx="101">
                  <c:v>5454</c:v>
                </c:pt>
                <c:pt idx="102">
                  <c:v>5455</c:v>
                </c:pt>
                <c:pt idx="103">
                  <c:v>5500</c:v>
                </c:pt>
                <c:pt idx="104">
                  <c:v>5571</c:v>
                </c:pt>
                <c:pt idx="105">
                  <c:v>5573</c:v>
                </c:pt>
                <c:pt idx="106">
                  <c:v>5678</c:v>
                </c:pt>
                <c:pt idx="107">
                  <c:v>5897</c:v>
                </c:pt>
                <c:pt idx="108">
                  <c:v>5965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BD-C940-8E7E-86DEFC7311FB}"/>
            </c:ext>
          </c:extLst>
        </c:ser>
        <c:ser>
          <c:idx val="1"/>
          <c:order val="1"/>
          <c:spPr>
            <a:ln w="3175">
              <a:solidFill>
                <a:srgbClr val="00009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90"/>
              </a:solidFill>
              <a:ln>
                <a:solidFill>
                  <a:srgbClr val="000090"/>
                </a:solidFill>
                <a:prstDash val="solid"/>
              </a:ln>
            </c:spPr>
          </c:marker>
          <c:xVal>
            <c:numRef>
              <c:f>Regression!$E$31</c:f>
              <c:numCache>
                <c:formatCode>0.00</c:formatCode>
                <c:ptCount val="1"/>
                <c:pt idx="0">
                  <c:v>37.211009174311926</c:v>
                </c:pt>
              </c:numCache>
            </c:numRef>
          </c:xVal>
          <c:yVal>
            <c:numRef>
              <c:f>Regression!$H$31</c:f>
              <c:numCache>
                <c:formatCode>0.00</c:formatCode>
                <c:ptCount val="1"/>
                <c:pt idx="0">
                  <c:v>4122.1376146788989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BD-C940-8E7E-86DEFC731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573944"/>
        <c:axId val="2113581480"/>
      </c:scatterChart>
      <c:valAx>
        <c:axId val="2113573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52109142064437997"/>
              <c:y val="0.901958468426740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581480"/>
        <c:crosses val="autoZero"/>
        <c:crossBetween val="midCat"/>
      </c:valAx>
      <c:valAx>
        <c:axId val="21135814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</a:t>
                </a:r>
              </a:p>
            </c:rich>
          </c:tx>
          <c:layout>
            <c:manualLayout>
              <c:xMode val="edge"/>
              <c:yMode val="edge"/>
              <c:x val="2.4813895781637701E-2"/>
              <c:y val="0.42646943029180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57394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Normal Quantile Plot</a:t>
            </a:r>
          </a:p>
        </c:rich>
      </c:tx>
      <c:layout>
        <c:manualLayout>
          <c:xMode val="edge"/>
          <c:yMode val="edge"/>
          <c:x val="0.34828537593750603"/>
          <c:y val="3.9215686274509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4186881837099"/>
          <c:y val="0.13235262438576001"/>
          <c:w val="0.78628069637498998"/>
          <c:h val="0.6666650709801259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[0]!Data</c:f>
              <c:numCache>
                <c:formatCode>General</c:formatCode>
                <c:ptCount val="109"/>
                <c:pt idx="0">
                  <c:v>-1744.5272201203488</c:v>
                </c:pt>
                <c:pt idx="1">
                  <c:v>-1717.2189860634585</c:v>
                </c:pt>
                <c:pt idx="2">
                  <c:v>-722.68485851858213</c:v>
                </c:pt>
                <c:pt idx="3">
                  <c:v>-987.14368823412951</c:v>
                </c:pt>
                <c:pt idx="4">
                  <c:v>-952.14368823412951</c:v>
                </c:pt>
                <c:pt idx="5">
                  <c:v>-656.68485851858213</c:v>
                </c:pt>
                <c:pt idx="6">
                  <c:v>-744.06839040480099</c:v>
                </c:pt>
                <c:pt idx="7">
                  <c:v>-1062.2189860634585</c:v>
                </c:pt>
                <c:pt idx="8">
                  <c:v>-1233.294283892787</c:v>
                </c:pt>
                <c:pt idx="9">
                  <c:v>-1157.6025179496773</c:v>
                </c:pt>
                <c:pt idx="10">
                  <c:v>-1157.6025179496773</c:v>
                </c:pt>
                <c:pt idx="11">
                  <c:v>-687.06839040480099</c:v>
                </c:pt>
                <c:pt idx="12">
                  <c:v>-1228.6778157790059</c:v>
                </c:pt>
                <c:pt idx="13">
                  <c:v>-1026.6025179496773</c:v>
                </c:pt>
                <c:pt idx="14">
                  <c:v>-1143.9860498358967</c:v>
                </c:pt>
                <c:pt idx="15">
                  <c:v>-440.37662446169179</c:v>
                </c:pt>
                <c:pt idx="16">
                  <c:v>-484.45192229102031</c:v>
                </c:pt>
                <c:pt idx="17">
                  <c:v>-902.98604983589667</c:v>
                </c:pt>
                <c:pt idx="18">
                  <c:v>-1173.4448795514436</c:v>
                </c:pt>
                <c:pt idx="19">
                  <c:v>-1031.0613476652252</c:v>
                </c:pt>
                <c:pt idx="20">
                  <c:v>-690.60251794967735</c:v>
                </c:pt>
                <c:pt idx="21">
                  <c:v>-871.36958172211553</c:v>
                </c:pt>
                <c:pt idx="22">
                  <c:v>-1302.9037092669914</c:v>
                </c:pt>
                <c:pt idx="23">
                  <c:v>-1261.5954752101015</c:v>
                </c:pt>
                <c:pt idx="24">
                  <c:v>-233.52722012034883</c:v>
                </c:pt>
                <c:pt idx="25">
                  <c:v>-348.91075200656815</c:v>
                </c:pt>
                <c:pt idx="26">
                  <c:v>-465.06134766522518</c:v>
                </c:pt>
                <c:pt idx="27">
                  <c:v>-974.28724115321165</c:v>
                </c:pt>
                <c:pt idx="28">
                  <c:v>-440.06134766522518</c:v>
                </c:pt>
                <c:pt idx="29">
                  <c:v>334.93160959519901</c:v>
                </c:pt>
                <c:pt idx="30">
                  <c:v>-904.28724115321165</c:v>
                </c:pt>
                <c:pt idx="31">
                  <c:v>82.781013936541513</c:v>
                </c:pt>
                <c:pt idx="32">
                  <c:v>-555.82841143766382</c:v>
                </c:pt>
                <c:pt idx="33">
                  <c:v>-713.28724115321165</c:v>
                </c:pt>
                <c:pt idx="34">
                  <c:v>-571.90370926699143</c:v>
                </c:pt>
                <c:pt idx="35">
                  <c:v>367.16454582276083</c:v>
                </c:pt>
                <c:pt idx="36">
                  <c:v>-627.59547521010154</c:v>
                </c:pt>
                <c:pt idx="37">
                  <c:v>389.16454582276083</c:v>
                </c:pt>
                <c:pt idx="38">
                  <c:v>712.93160959519901</c:v>
                </c:pt>
                <c:pt idx="39">
                  <c:v>-519.59547521010154</c:v>
                </c:pt>
                <c:pt idx="40">
                  <c:v>714.93160959519901</c:v>
                </c:pt>
                <c:pt idx="41">
                  <c:v>129.01395016410333</c:v>
                </c:pt>
                <c:pt idx="42">
                  <c:v>721.93160959519901</c:v>
                </c:pt>
                <c:pt idx="43">
                  <c:v>-93.753113608334388</c:v>
                </c:pt>
                <c:pt idx="44">
                  <c:v>-157.1366454945537</c:v>
                </c:pt>
                <c:pt idx="45">
                  <c:v>785.93160959519901</c:v>
                </c:pt>
                <c:pt idx="46">
                  <c:v>844.62337553830821</c:v>
                </c:pt>
                <c:pt idx="47">
                  <c:v>-360.90370926699143</c:v>
                </c:pt>
                <c:pt idx="48">
                  <c:v>-293.21194332388222</c:v>
                </c:pt>
                <c:pt idx="49">
                  <c:v>-409.59547521010154</c:v>
                </c:pt>
                <c:pt idx="50">
                  <c:v>-350.90370926699143</c:v>
                </c:pt>
                <c:pt idx="51">
                  <c:v>772.23984365208935</c:v>
                </c:pt>
                <c:pt idx="52">
                  <c:v>956.31514148141787</c:v>
                </c:pt>
                <c:pt idx="53">
                  <c:v>838.93160959519901</c:v>
                </c:pt>
                <c:pt idx="54">
                  <c:v>-266.21194332388222</c:v>
                </c:pt>
                <c:pt idx="55">
                  <c:v>732.54807770897969</c:v>
                </c:pt>
                <c:pt idx="56">
                  <c:v>-598.36253898253926</c:v>
                </c:pt>
                <c:pt idx="57">
                  <c:v>-586.36253898253926</c:v>
                </c:pt>
                <c:pt idx="58">
                  <c:v>1.5551204485564085</c:v>
                </c:pt>
                <c:pt idx="59">
                  <c:v>1.5551204485564085</c:v>
                </c:pt>
                <c:pt idx="60">
                  <c:v>-174.52017738077302</c:v>
                </c:pt>
                <c:pt idx="61">
                  <c:v>2.5551204485564085</c:v>
                </c:pt>
                <c:pt idx="62">
                  <c:v>237.32218422099413</c:v>
                </c:pt>
                <c:pt idx="63">
                  <c:v>-575.36253898253926</c:v>
                </c:pt>
                <c:pt idx="64">
                  <c:v>73.246886391665612</c:v>
                </c:pt>
                <c:pt idx="65">
                  <c:v>861.23984365208935</c:v>
                </c:pt>
                <c:pt idx="66">
                  <c:v>-482.67077303943006</c:v>
                </c:pt>
                <c:pt idx="67">
                  <c:v>402.70571610721299</c:v>
                </c:pt>
                <c:pt idx="68">
                  <c:v>-482.36253898253926</c:v>
                </c:pt>
                <c:pt idx="69">
                  <c:v>1058.6233755383082</c:v>
                </c:pt>
                <c:pt idx="70">
                  <c:v>-467.05430492564938</c:v>
                </c:pt>
                <c:pt idx="71">
                  <c:v>595.70571610721299</c:v>
                </c:pt>
                <c:pt idx="72">
                  <c:v>-96.59547521010154</c:v>
                </c:pt>
                <c:pt idx="73">
                  <c:v>1373.6233755383082</c:v>
                </c:pt>
                <c:pt idx="74">
                  <c:v>301.78805667611778</c:v>
                </c:pt>
                <c:pt idx="75">
                  <c:v>456.17158856233618</c:v>
                </c:pt>
                <c:pt idx="76">
                  <c:v>126.02099290367914</c:v>
                </c:pt>
                <c:pt idx="77">
                  <c:v>475.47982261922698</c:v>
                </c:pt>
                <c:pt idx="78">
                  <c:v>894.32218422099413</c:v>
                </c:pt>
                <c:pt idx="79">
                  <c:v>375.09629073300857</c:v>
                </c:pt>
                <c:pt idx="80">
                  <c:v>1043.0139501641033</c:v>
                </c:pt>
                <c:pt idx="81">
                  <c:v>347.71275884678835</c:v>
                </c:pt>
                <c:pt idx="82">
                  <c:v>385.71275884678835</c:v>
                </c:pt>
                <c:pt idx="83">
                  <c:v>164.25392913124051</c:v>
                </c:pt>
                <c:pt idx="84">
                  <c:v>164.25392913124051</c:v>
                </c:pt>
                <c:pt idx="85">
                  <c:v>164.25392913124051</c:v>
                </c:pt>
                <c:pt idx="86">
                  <c:v>264.25392913124051</c:v>
                </c:pt>
                <c:pt idx="87">
                  <c:v>158.8703972450221</c:v>
                </c:pt>
                <c:pt idx="88">
                  <c:v>158.8703972450221</c:v>
                </c:pt>
                <c:pt idx="89">
                  <c:v>1627.1645458227608</c:v>
                </c:pt>
                <c:pt idx="90">
                  <c:v>243.8703972450221</c:v>
                </c:pt>
                <c:pt idx="91">
                  <c:v>780.40452478989846</c:v>
                </c:pt>
                <c:pt idx="92">
                  <c:v>780.40452478989846</c:v>
                </c:pt>
                <c:pt idx="93">
                  <c:v>865.09629073300857</c:v>
                </c:pt>
                <c:pt idx="94">
                  <c:v>354.8703972450221</c:v>
                </c:pt>
                <c:pt idx="95">
                  <c:v>354.8703972450221</c:v>
                </c:pt>
                <c:pt idx="96">
                  <c:v>354.8703972450221</c:v>
                </c:pt>
                <c:pt idx="97">
                  <c:v>354.8703972450221</c:v>
                </c:pt>
                <c:pt idx="98">
                  <c:v>732.02099290367914</c:v>
                </c:pt>
                <c:pt idx="99">
                  <c:v>882.40452478989846</c:v>
                </c:pt>
                <c:pt idx="100">
                  <c:v>1281.5551204485564</c:v>
                </c:pt>
                <c:pt idx="101">
                  <c:v>463.8703972450221</c:v>
                </c:pt>
                <c:pt idx="102">
                  <c:v>1227.8633545054463</c:v>
                </c:pt>
                <c:pt idx="103">
                  <c:v>1977.1645458227608</c:v>
                </c:pt>
                <c:pt idx="104">
                  <c:v>933.02099290367914</c:v>
                </c:pt>
                <c:pt idx="105">
                  <c:v>993.71275884678835</c:v>
                </c:pt>
                <c:pt idx="106">
                  <c:v>922.63746101746074</c:v>
                </c:pt>
                <c:pt idx="107">
                  <c:v>1317.7127588467883</c:v>
                </c:pt>
                <c:pt idx="108">
                  <c:v>1209.6374610174607</c:v>
                </c:pt>
              </c:numCache>
            </c:numRef>
          </c:xVal>
          <c:yVal>
            <c:numRef>
              <c:f>[0]!Z</c:f>
              <c:numCache>
                <c:formatCode>0.000</c:formatCode>
                <c:ptCount val="109"/>
                <c:pt idx="0">
                  <c:v>-2.3618944465849721</c:v>
                </c:pt>
                <c:pt idx="1">
                  <c:v>-2.0928377985057733</c:v>
                </c:pt>
                <c:pt idx="2">
                  <c:v>-0.87455114194530725</c:v>
                </c:pt>
                <c:pt idx="3">
                  <c:v>-1.1393781759359909</c:v>
                </c:pt>
                <c:pt idx="4">
                  <c:v>-1.0561294201171838</c:v>
                </c:pt>
                <c:pt idx="5">
                  <c:v>-0.74785859476330196</c:v>
                </c:pt>
                <c:pt idx="6">
                  <c:v>-0.9084578685373853</c:v>
                </c:pt>
                <c:pt idx="7">
                  <c:v>-1.2815515655446006</c:v>
                </c:pt>
                <c:pt idx="8">
                  <c:v>-1.6906216295848977</c:v>
                </c:pt>
                <c:pt idx="9">
                  <c:v>-1.4236581476939019</c:v>
                </c:pt>
                <c:pt idx="10">
                  <c:v>-1.4236581476939019</c:v>
                </c:pt>
                <c:pt idx="11">
                  <c:v>-0.77834842238484403</c:v>
                </c:pt>
                <c:pt idx="12">
                  <c:v>-1.6022926552158763</c:v>
                </c:pt>
                <c:pt idx="13">
                  <c:v>-1.1841248707343368</c:v>
                </c:pt>
                <c:pt idx="14">
                  <c:v>-1.3351777361189361</c:v>
                </c:pt>
                <c:pt idx="15">
                  <c:v>-0.39762166127650656</c:v>
                </c:pt>
                <c:pt idx="16">
                  <c:v>-0.52440051270804089</c:v>
                </c:pt>
                <c:pt idx="17">
                  <c:v>-0.97962202818372202</c:v>
                </c:pt>
                <c:pt idx="18">
                  <c:v>-1.5249453577626169</c:v>
                </c:pt>
                <c:pt idx="19">
                  <c:v>-1.2313772057634222</c:v>
                </c:pt>
                <c:pt idx="20">
                  <c:v>-0.80957963211883521</c:v>
                </c:pt>
                <c:pt idx="21">
                  <c:v>-0.94344263258565308</c:v>
                </c:pt>
                <c:pt idx="22">
                  <c:v>-1.9224794690779805</c:v>
                </c:pt>
                <c:pt idx="23">
                  <c:v>-1.7945384156293689</c:v>
                </c:pt>
                <c:pt idx="24">
                  <c:v>-0.20654702441883491</c:v>
                </c:pt>
                <c:pt idx="25">
                  <c:v>-0.27695041320557517</c:v>
                </c:pt>
                <c:pt idx="26">
                  <c:v>-0.42240795461816921</c:v>
                </c:pt>
                <c:pt idx="27">
                  <c:v>-1.096803562093513</c:v>
                </c:pt>
                <c:pt idx="28">
                  <c:v>-0.3730773052177675</c:v>
                </c:pt>
                <c:pt idx="29">
                  <c:v>0.27695041320557529</c:v>
                </c:pt>
                <c:pt idx="30">
                  <c:v>-1.0171314326204672</c:v>
                </c:pt>
                <c:pt idx="31">
                  <c:v>0</c:v>
                </c:pt>
                <c:pt idx="32">
                  <c:v>-0.57744872999290109</c:v>
                </c:pt>
                <c:pt idx="33">
                  <c:v>-0.84162123357291452</c:v>
                </c:pt>
                <c:pt idx="34">
                  <c:v>-0.60458534658323715</c:v>
                </c:pt>
                <c:pt idx="35">
                  <c:v>0.42240795461816927</c:v>
                </c:pt>
                <c:pt idx="36">
                  <c:v>-0.71804867851300969</c:v>
                </c:pt>
                <c:pt idx="37">
                  <c:v>0.49842883345871808</c:v>
                </c:pt>
                <c:pt idx="38">
                  <c:v>0.66025389885446362</c:v>
                </c:pt>
                <c:pt idx="39">
                  <c:v>-0.55073086678221428</c:v>
                </c:pt>
                <c:pt idx="40">
                  <c:v>0.68886362670887458</c:v>
                </c:pt>
                <c:pt idx="41">
                  <c:v>4.5590848238853031E-2</c:v>
                </c:pt>
                <c:pt idx="42">
                  <c:v>0.71804867851300969</c:v>
                </c:pt>
                <c:pt idx="43">
                  <c:v>-0.11418529432142839</c:v>
                </c:pt>
                <c:pt idx="44">
                  <c:v>-0.16019524783939429</c:v>
                </c:pt>
                <c:pt idx="45">
                  <c:v>0.90845786853738464</c:v>
                </c:pt>
                <c:pt idx="46">
                  <c:v>0.97962202818372091</c:v>
                </c:pt>
                <c:pt idx="47">
                  <c:v>-0.32463868475217539</c:v>
                </c:pt>
                <c:pt idx="48">
                  <c:v>-0.25334710313579978</c:v>
                </c:pt>
                <c:pt idx="49">
                  <c:v>-0.34875569551704472</c:v>
                </c:pt>
                <c:pt idx="50">
                  <c:v>-0.30070905457491998</c:v>
                </c:pt>
                <c:pt idx="51">
                  <c:v>0.80957963211883521</c:v>
                </c:pt>
                <c:pt idx="52">
                  <c:v>1.2815515655446006</c:v>
                </c:pt>
                <c:pt idx="53">
                  <c:v>0.94344263258565308</c:v>
                </c:pt>
                <c:pt idx="54">
                  <c:v>-0.22988411757923208</c:v>
                </c:pt>
                <c:pt idx="55">
                  <c:v>0.77834842238484403</c:v>
                </c:pt>
                <c:pt idx="56">
                  <c:v>-0.68886362670887458</c:v>
                </c:pt>
                <c:pt idx="57">
                  <c:v>-0.66025389885446362</c:v>
                </c:pt>
                <c:pt idx="58">
                  <c:v>-7.9841099004125449E-2</c:v>
                </c:pt>
                <c:pt idx="59">
                  <c:v>-7.9841099004125449E-2</c:v>
                </c:pt>
                <c:pt idx="60">
                  <c:v>-0.1833218965723393</c:v>
                </c:pt>
                <c:pt idx="61">
                  <c:v>-4.5590848238853031E-2</c:v>
                </c:pt>
                <c:pt idx="62">
                  <c:v>0.1833218965723393</c:v>
                </c:pt>
                <c:pt idx="63">
                  <c:v>-0.63217470022530065</c:v>
                </c:pt>
                <c:pt idx="64">
                  <c:v>-2.2789502280392185E-2</c:v>
                </c:pt>
                <c:pt idx="65">
                  <c:v>1.0171314326204672</c:v>
                </c:pt>
                <c:pt idx="66">
                  <c:v>-0.49842883345871808</c:v>
                </c:pt>
                <c:pt idx="67">
                  <c:v>0.52440051270804078</c:v>
                </c:pt>
                <c:pt idx="68">
                  <c:v>-0.47278912099226744</c:v>
                </c:pt>
                <c:pt idx="69">
                  <c:v>1.4557760251170173</c:v>
                </c:pt>
                <c:pt idx="70">
                  <c:v>-0.44745654804896379</c:v>
                </c:pt>
                <c:pt idx="71">
                  <c:v>0.63217470022530076</c:v>
                </c:pt>
                <c:pt idx="72">
                  <c:v>-0.13715397341136848</c:v>
                </c:pt>
                <c:pt idx="73">
                  <c:v>1.9224794690779812</c:v>
                </c:pt>
                <c:pt idx="74">
                  <c:v>0.25334710313579978</c:v>
                </c:pt>
                <c:pt idx="75">
                  <c:v>0.55073086678221428</c:v>
                </c:pt>
                <c:pt idx="76">
                  <c:v>2.278950228039205E-2</c:v>
                </c:pt>
                <c:pt idx="77">
                  <c:v>0.60458534658323715</c:v>
                </c:pt>
                <c:pt idx="78">
                  <c:v>1.1393781759359911</c:v>
                </c:pt>
                <c:pt idx="79">
                  <c:v>0.44745654804896379</c:v>
                </c:pt>
                <c:pt idx="80">
                  <c:v>1.3929451967300128</c:v>
                </c:pt>
                <c:pt idx="81">
                  <c:v>0.30070905457491998</c:v>
                </c:pt>
                <c:pt idx="82">
                  <c:v>0.47278912099226728</c:v>
                </c:pt>
                <c:pt idx="83">
                  <c:v>0.13715397341136848</c:v>
                </c:pt>
                <c:pt idx="84">
                  <c:v>0.13715397341136848</c:v>
                </c:pt>
                <c:pt idx="85">
                  <c:v>0.13715397341136848</c:v>
                </c:pt>
                <c:pt idx="86">
                  <c:v>0.22988411757923222</c:v>
                </c:pt>
                <c:pt idx="87">
                  <c:v>7.9841099004125601E-2</c:v>
                </c:pt>
                <c:pt idx="88">
                  <c:v>7.9841099004125601E-2</c:v>
                </c:pt>
                <c:pt idx="89">
                  <c:v>2.0928377985057733</c:v>
                </c:pt>
                <c:pt idx="90">
                  <c:v>0.20654702441883477</c:v>
                </c:pt>
                <c:pt idx="91">
                  <c:v>0.85796988819417108</c:v>
                </c:pt>
                <c:pt idx="92">
                  <c:v>0.85796988819417108</c:v>
                </c:pt>
                <c:pt idx="93">
                  <c:v>1.0561294201171834</c:v>
                </c:pt>
                <c:pt idx="94">
                  <c:v>0.36088981433987111</c:v>
                </c:pt>
                <c:pt idx="95">
                  <c:v>0.36088981433987111</c:v>
                </c:pt>
                <c:pt idx="96">
                  <c:v>0.36088981433987111</c:v>
                </c:pt>
                <c:pt idx="97">
                  <c:v>0.36088981433987111</c:v>
                </c:pt>
                <c:pt idx="98">
                  <c:v>0.74785859476330196</c:v>
                </c:pt>
                <c:pt idx="99">
                  <c:v>1.096803562093513</c:v>
                </c:pt>
                <c:pt idx="100">
                  <c:v>1.6906216295848984</c:v>
                </c:pt>
                <c:pt idx="101">
                  <c:v>0.57744872999290109</c:v>
                </c:pt>
                <c:pt idx="102">
                  <c:v>1.6022926552158758</c:v>
                </c:pt>
                <c:pt idx="103">
                  <c:v>2.3618944465849738</c:v>
                </c:pt>
                <c:pt idx="104">
                  <c:v>1.2313772057634214</c:v>
                </c:pt>
                <c:pt idx="105">
                  <c:v>1.3351777361189361</c:v>
                </c:pt>
                <c:pt idx="106">
                  <c:v>1.1841248707343368</c:v>
                </c:pt>
                <c:pt idx="107">
                  <c:v>1.7945384156293684</c:v>
                </c:pt>
                <c:pt idx="108">
                  <c:v>1.5249453577626171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EE-7747-8492-BCB58431F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743096"/>
        <c:axId val="2113749064"/>
      </c:scatterChart>
      <c:valAx>
        <c:axId val="21137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Residuals</a:t>
                </a:r>
              </a:p>
            </c:rich>
          </c:tx>
          <c:layout>
            <c:manualLayout>
              <c:xMode val="edge"/>
              <c:yMode val="edge"/>
              <c:x val="0.45910352564768397"/>
              <c:y val="0.901958468426740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749064"/>
        <c:crosses val="autoZero"/>
        <c:crossBetween val="midCat"/>
      </c:valAx>
      <c:valAx>
        <c:axId val="2113749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74309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 orientation="landscape" horizontalDpi="-3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Residual Plot</a:t>
            </a:r>
          </a:p>
        </c:rich>
      </c:tx>
      <c:layout>
        <c:manualLayout>
          <c:xMode val="edge"/>
          <c:yMode val="edge"/>
          <c:x val="0.426315375051803"/>
          <c:y val="2.926829268292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15667741634"/>
          <c:y val="0.12682911724809801"/>
          <c:w val="0.82368341673190504"/>
          <c:h val="0.7463405745753449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9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[0]!_var1</c:f>
              <c:numCache>
                <c:formatCode>General</c:formatCode>
                <c:ptCount val="109"/>
                <c:pt idx="0">
                  <c:v>28</c:v>
                </c:pt>
                <c:pt idx="1">
                  <c:v>29</c:v>
                </c:pt>
                <c:pt idx="2">
                  <c:v>21</c:v>
                </c:pt>
                <c:pt idx="3">
                  <c:v>26</c:v>
                </c:pt>
                <c:pt idx="4">
                  <c:v>26</c:v>
                </c:pt>
                <c:pt idx="5">
                  <c:v>21</c:v>
                </c:pt>
                <c:pt idx="6">
                  <c:v>23</c:v>
                </c:pt>
                <c:pt idx="7">
                  <c:v>29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31</c:v>
                </c:pt>
                <c:pt idx="14">
                  <c:v>33</c:v>
                </c:pt>
                <c:pt idx="15">
                  <c:v>22</c:v>
                </c:pt>
                <c:pt idx="16">
                  <c:v>25</c:v>
                </c:pt>
                <c:pt idx="17">
                  <c:v>33</c:v>
                </c:pt>
                <c:pt idx="18">
                  <c:v>38</c:v>
                </c:pt>
                <c:pt idx="19">
                  <c:v>36</c:v>
                </c:pt>
                <c:pt idx="20">
                  <c:v>31</c:v>
                </c:pt>
                <c:pt idx="21">
                  <c:v>35</c:v>
                </c:pt>
                <c:pt idx="22">
                  <c:v>43</c:v>
                </c:pt>
                <c:pt idx="23">
                  <c:v>44</c:v>
                </c:pt>
                <c:pt idx="24">
                  <c:v>28</c:v>
                </c:pt>
                <c:pt idx="25">
                  <c:v>30</c:v>
                </c:pt>
                <c:pt idx="26">
                  <c:v>36</c:v>
                </c:pt>
                <c:pt idx="27">
                  <c:v>45</c:v>
                </c:pt>
                <c:pt idx="28">
                  <c:v>36</c:v>
                </c:pt>
                <c:pt idx="29">
                  <c:v>23</c:v>
                </c:pt>
                <c:pt idx="30">
                  <c:v>45</c:v>
                </c:pt>
                <c:pt idx="31">
                  <c:v>29</c:v>
                </c:pt>
                <c:pt idx="32">
                  <c:v>40</c:v>
                </c:pt>
                <c:pt idx="33">
                  <c:v>45</c:v>
                </c:pt>
                <c:pt idx="34">
                  <c:v>43</c:v>
                </c:pt>
                <c:pt idx="35">
                  <c:v>27</c:v>
                </c:pt>
                <c:pt idx="36">
                  <c:v>44</c:v>
                </c:pt>
                <c:pt idx="37">
                  <c:v>27</c:v>
                </c:pt>
                <c:pt idx="38">
                  <c:v>23</c:v>
                </c:pt>
                <c:pt idx="39">
                  <c:v>44</c:v>
                </c:pt>
                <c:pt idx="40">
                  <c:v>23</c:v>
                </c:pt>
                <c:pt idx="41">
                  <c:v>33</c:v>
                </c:pt>
                <c:pt idx="42">
                  <c:v>23</c:v>
                </c:pt>
                <c:pt idx="43">
                  <c:v>37</c:v>
                </c:pt>
                <c:pt idx="44">
                  <c:v>39</c:v>
                </c:pt>
                <c:pt idx="45">
                  <c:v>23</c:v>
                </c:pt>
                <c:pt idx="46">
                  <c:v>22</c:v>
                </c:pt>
                <c:pt idx="47">
                  <c:v>43</c:v>
                </c:pt>
                <c:pt idx="48">
                  <c:v>42</c:v>
                </c:pt>
                <c:pt idx="49">
                  <c:v>44</c:v>
                </c:pt>
                <c:pt idx="50">
                  <c:v>43</c:v>
                </c:pt>
                <c:pt idx="51">
                  <c:v>24</c:v>
                </c:pt>
                <c:pt idx="52">
                  <c:v>21</c:v>
                </c:pt>
                <c:pt idx="53">
                  <c:v>23</c:v>
                </c:pt>
                <c:pt idx="54">
                  <c:v>42</c:v>
                </c:pt>
                <c:pt idx="55">
                  <c:v>25</c:v>
                </c:pt>
                <c:pt idx="56">
                  <c:v>48</c:v>
                </c:pt>
                <c:pt idx="57">
                  <c:v>48</c:v>
                </c:pt>
                <c:pt idx="58">
                  <c:v>38</c:v>
                </c:pt>
                <c:pt idx="59">
                  <c:v>38</c:v>
                </c:pt>
                <c:pt idx="60">
                  <c:v>41</c:v>
                </c:pt>
                <c:pt idx="61">
                  <c:v>38</c:v>
                </c:pt>
                <c:pt idx="62">
                  <c:v>34</c:v>
                </c:pt>
                <c:pt idx="63">
                  <c:v>48</c:v>
                </c:pt>
                <c:pt idx="64">
                  <c:v>37</c:v>
                </c:pt>
                <c:pt idx="65">
                  <c:v>24</c:v>
                </c:pt>
                <c:pt idx="66">
                  <c:v>47</c:v>
                </c:pt>
                <c:pt idx="67">
                  <c:v>32</c:v>
                </c:pt>
                <c:pt idx="68">
                  <c:v>48</c:v>
                </c:pt>
                <c:pt idx="69">
                  <c:v>22</c:v>
                </c:pt>
                <c:pt idx="70">
                  <c:v>49</c:v>
                </c:pt>
                <c:pt idx="71">
                  <c:v>32</c:v>
                </c:pt>
                <c:pt idx="72">
                  <c:v>44</c:v>
                </c:pt>
                <c:pt idx="73">
                  <c:v>22</c:v>
                </c:pt>
                <c:pt idx="74">
                  <c:v>42</c:v>
                </c:pt>
                <c:pt idx="75">
                  <c:v>40</c:v>
                </c:pt>
                <c:pt idx="76">
                  <c:v>46</c:v>
                </c:pt>
                <c:pt idx="77">
                  <c:v>41</c:v>
                </c:pt>
                <c:pt idx="78">
                  <c:v>34</c:v>
                </c:pt>
                <c:pt idx="79">
                  <c:v>43</c:v>
                </c:pt>
                <c:pt idx="80">
                  <c:v>33</c:v>
                </c:pt>
                <c:pt idx="81">
                  <c:v>45</c:v>
                </c:pt>
                <c:pt idx="82">
                  <c:v>45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52</c:v>
                </c:pt>
                <c:pt idx="88">
                  <c:v>52</c:v>
                </c:pt>
                <c:pt idx="89">
                  <c:v>27</c:v>
                </c:pt>
                <c:pt idx="90">
                  <c:v>52</c:v>
                </c:pt>
                <c:pt idx="91">
                  <c:v>44</c:v>
                </c:pt>
                <c:pt idx="92">
                  <c:v>44</c:v>
                </c:pt>
                <c:pt idx="93">
                  <c:v>43</c:v>
                </c:pt>
                <c:pt idx="94">
                  <c:v>52</c:v>
                </c:pt>
                <c:pt idx="95">
                  <c:v>52</c:v>
                </c:pt>
                <c:pt idx="96">
                  <c:v>52</c:v>
                </c:pt>
                <c:pt idx="97">
                  <c:v>52</c:v>
                </c:pt>
                <c:pt idx="98">
                  <c:v>46</c:v>
                </c:pt>
                <c:pt idx="99">
                  <c:v>44</c:v>
                </c:pt>
                <c:pt idx="100">
                  <c:v>38</c:v>
                </c:pt>
                <c:pt idx="101">
                  <c:v>52</c:v>
                </c:pt>
                <c:pt idx="102">
                  <c:v>39</c:v>
                </c:pt>
                <c:pt idx="103">
                  <c:v>27</c:v>
                </c:pt>
                <c:pt idx="104">
                  <c:v>46</c:v>
                </c:pt>
                <c:pt idx="105">
                  <c:v>45</c:v>
                </c:pt>
                <c:pt idx="106">
                  <c:v>48</c:v>
                </c:pt>
                <c:pt idx="107">
                  <c:v>45</c:v>
                </c:pt>
                <c:pt idx="108">
                  <c:v>48</c:v>
                </c:pt>
              </c:numCache>
            </c:numRef>
          </c:xVal>
          <c:yVal>
            <c:numRef>
              <c:f>[0]!Data</c:f>
              <c:numCache>
                <c:formatCode>General</c:formatCode>
                <c:ptCount val="109"/>
                <c:pt idx="0">
                  <c:v>-1744.5272201203488</c:v>
                </c:pt>
                <c:pt idx="1">
                  <c:v>-1717.2189860634585</c:v>
                </c:pt>
                <c:pt idx="2">
                  <c:v>-722.68485851858213</c:v>
                </c:pt>
                <c:pt idx="3">
                  <c:v>-987.14368823412951</c:v>
                </c:pt>
                <c:pt idx="4">
                  <c:v>-952.14368823412951</c:v>
                </c:pt>
                <c:pt idx="5">
                  <c:v>-656.68485851858213</c:v>
                </c:pt>
                <c:pt idx="6">
                  <c:v>-744.06839040480099</c:v>
                </c:pt>
                <c:pt idx="7">
                  <c:v>-1062.2189860634585</c:v>
                </c:pt>
                <c:pt idx="8">
                  <c:v>-1233.294283892787</c:v>
                </c:pt>
                <c:pt idx="9">
                  <c:v>-1157.6025179496773</c:v>
                </c:pt>
                <c:pt idx="10">
                  <c:v>-1157.6025179496773</c:v>
                </c:pt>
                <c:pt idx="11">
                  <c:v>-687.06839040480099</c:v>
                </c:pt>
                <c:pt idx="12">
                  <c:v>-1228.6778157790059</c:v>
                </c:pt>
                <c:pt idx="13">
                  <c:v>-1026.6025179496773</c:v>
                </c:pt>
                <c:pt idx="14">
                  <c:v>-1143.9860498358967</c:v>
                </c:pt>
                <c:pt idx="15">
                  <c:v>-440.37662446169179</c:v>
                </c:pt>
                <c:pt idx="16">
                  <c:v>-484.45192229102031</c:v>
                </c:pt>
                <c:pt idx="17">
                  <c:v>-902.98604983589667</c:v>
                </c:pt>
                <c:pt idx="18">
                  <c:v>-1173.4448795514436</c:v>
                </c:pt>
                <c:pt idx="19">
                  <c:v>-1031.0613476652252</c:v>
                </c:pt>
                <c:pt idx="20">
                  <c:v>-690.60251794967735</c:v>
                </c:pt>
                <c:pt idx="21">
                  <c:v>-871.36958172211553</c:v>
                </c:pt>
                <c:pt idx="22">
                  <c:v>-1302.9037092669914</c:v>
                </c:pt>
                <c:pt idx="23">
                  <c:v>-1261.5954752101015</c:v>
                </c:pt>
                <c:pt idx="24">
                  <c:v>-233.52722012034883</c:v>
                </c:pt>
                <c:pt idx="25">
                  <c:v>-348.91075200656815</c:v>
                </c:pt>
                <c:pt idx="26">
                  <c:v>-465.06134766522518</c:v>
                </c:pt>
                <c:pt idx="27">
                  <c:v>-974.28724115321165</c:v>
                </c:pt>
                <c:pt idx="28">
                  <c:v>-440.06134766522518</c:v>
                </c:pt>
                <c:pt idx="29">
                  <c:v>334.93160959519901</c:v>
                </c:pt>
                <c:pt idx="30">
                  <c:v>-904.28724115321165</c:v>
                </c:pt>
                <c:pt idx="31">
                  <c:v>82.781013936541513</c:v>
                </c:pt>
                <c:pt idx="32">
                  <c:v>-555.82841143766382</c:v>
                </c:pt>
                <c:pt idx="33">
                  <c:v>-713.28724115321165</c:v>
                </c:pt>
                <c:pt idx="34">
                  <c:v>-571.90370926699143</c:v>
                </c:pt>
                <c:pt idx="35">
                  <c:v>367.16454582276083</c:v>
                </c:pt>
                <c:pt idx="36">
                  <c:v>-627.59547521010154</c:v>
                </c:pt>
                <c:pt idx="37">
                  <c:v>389.16454582276083</c:v>
                </c:pt>
                <c:pt idx="38">
                  <c:v>712.93160959519901</c:v>
                </c:pt>
                <c:pt idx="39">
                  <c:v>-519.59547521010154</c:v>
                </c:pt>
                <c:pt idx="40">
                  <c:v>714.93160959519901</c:v>
                </c:pt>
                <c:pt idx="41">
                  <c:v>129.01395016410333</c:v>
                </c:pt>
                <c:pt idx="42">
                  <c:v>721.93160959519901</c:v>
                </c:pt>
                <c:pt idx="43">
                  <c:v>-93.753113608334388</c:v>
                </c:pt>
                <c:pt idx="44">
                  <c:v>-157.1366454945537</c:v>
                </c:pt>
                <c:pt idx="45">
                  <c:v>785.93160959519901</c:v>
                </c:pt>
                <c:pt idx="46">
                  <c:v>844.62337553830821</c:v>
                </c:pt>
                <c:pt idx="47">
                  <c:v>-360.90370926699143</c:v>
                </c:pt>
                <c:pt idx="48">
                  <c:v>-293.21194332388222</c:v>
                </c:pt>
                <c:pt idx="49">
                  <c:v>-409.59547521010154</c:v>
                </c:pt>
                <c:pt idx="50">
                  <c:v>-350.90370926699143</c:v>
                </c:pt>
                <c:pt idx="51">
                  <c:v>772.23984365208935</c:v>
                </c:pt>
                <c:pt idx="52">
                  <c:v>956.31514148141787</c:v>
                </c:pt>
                <c:pt idx="53">
                  <c:v>838.93160959519901</c:v>
                </c:pt>
                <c:pt idx="54">
                  <c:v>-266.21194332388222</c:v>
                </c:pt>
                <c:pt idx="55">
                  <c:v>732.54807770897969</c:v>
                </c:pt>
                <c:pt idx="56">
                  <c:v>-598.36253898253926</c:v>
                </c:pt>
                <c:pt idx="57">
                  <c:v>-586.36253898253926</c:v>
                </c:pt>
                <c:pt idx="58">
                  <c:v>1.5551204485564085</c:v>
                </c:pt>
                <c:pt idx="59">
                  <c:v>1.5551204485564085</c:v>
                </c:pt>
                <c:pt idx="60">
                  <c:v>-174.52017738077302</c:v>
                </c:pt>
                <c:pt idx="61">
                  <c:v>2.5551204485564085</c:v>
                </c:pt>
                <c:pt idx="62">
                  <c:v>237.32218422099413</c:v>
                </c:pt>
                <c:pt idx="63">
                  <c:v>-575.36253898253926</c:v>
                </c:pt>
                <c:pt idx="64">
                  <c:v>73.246886391665612</c:v>
                </c:pt>
                <c:pt idx="65">
                  <c:v>861.23984365208935</c:v>
                </c:pt>
                <c:pt idx="66">
                  <c:v>-482.67077303943006</c:v>
                </c:pt>
                <c:pt idx="67">
                  <c:v>402.70571610721299</c:v>
                </c:pt>
                <c:pt idx="68">
                  <c:v>-482.36253898253926</c:v>
                </c:pt>
                <c:pt idx="69">
                  <c:v>1058.6233755383082</c:v>
                </c:pt>
                <c:pt idx="70">
                  <c:v>-467.05430492564938</c:v>
                </c:pt>
                <c:pt idx="71">
                  <c:v>595.70571610721299</c:v>
                </c:pt>
                <c:pt idx="72">
                  <c:v>-96.59547521010154</c:v>
                </c:pt>
                <c:pt idx="73">
                  <c:v>1373.6233755383082</c:v>
                </c:pt>
                <c:pt idx="74">
                  <c:v>301.78805667611778</c:v>
                </c:pt>
                <c:pt idx="75">
                  <c:v>456.17158856233618</c:v>
                </c:pt>
                <c:pt idx="76">
                  <c:v>126.02099290367914</c:v>
                </c:pt>
                <c:pt idx="77">
                  <c:v>475.47982261922698</c:v>
                </c:pt>
                <c:pt idx="78">
                  <c:v>894.32218422099413</c:v>
                </c:pt>
                <c:pt idx="79">
                  <c:v>375.09629073300857</c:v>
                </c:pt>
                <c:pt idx="80">
                  <c:v>1043.0139501641033</c:v>
                </c:pt>
                <c:pt idx="81">
                  <c:v>347.71275884678835</c:v>
                </c:pt>
                <c:pt idx="82">
                  <c:v>385.71275884678835</c:v>
                </c:pt>
                <c:pt idx="83">
                  <c:v>164.25392913124051</c:v>
                </c:pt>
                <c:pt idx="84">
                  <c:v>164.25392913124051</c:v>
                </c:pt>
                <c:pt idx="85">
                  <c:v>164.25392913124051</c:v>
                </c:pt>
                <c:pt idx="86">
                  <c:v>264.25392913124051</c:v>
                </c:pt>
                <c:pt idx="87">
                  <c:v>158.8703972450221</c:v>
                </c:pt>
                <c:pt idx="88">
                  <c:v>158.8703972450221</c:v>
                </c:pt>
                <c:pt idx="89">
                  <c:v>1627.1645458227608</c:v>
                </c:pt>
                <c:pt idx="90">
                  <c:v>243.8703972450221</c:v>
                </c:pt>
                <c:pt idx="91">
                  <c:v>780.40452478989846</c:v>
                </c:pt>
                <c:pt idx="92">
                  <c:v>780.40452478989846</c:v>
                </c:pt>
                <c:pt idx="93">
                  <c:v>865.09629073300857</c:v>
                </c:pt>
                <c:pt idx="94">
                  <c:v>354.8703972450221</c:v>
                </c:pt>
                <c:pt idx="95">
                  <c:v>354.8703972450221</c:v>
                </c:pt>
                <c:pt idx="96">
                  <c:v>354.8703972450221</c:v>
                </c:pt>
                <c:pt idx="97">
                  <c:v>354.8703972450221</c:v>
                </c:pt>
                <c:pt idx="98">
                  <c:v>732.02099290367914</c:v>
                </c:pt>
                <c:pt idx="99">
                  <c:v>882.40452478989846</c:v>
                </c:pt>
                <c:pt idx="100">
                  <c:v>1281.5551204485564</c:v>
                </c:pt>
                <c:pt idx="101">
                  <c:v>463.8703972450221</c:v>
                </c:pt>
                <c:pt idx="102">
                  <c:v>1227.8633545054463</c:v>
                </c:pt>
                <c:pt idx="103">
                  <c:v>1977.1645458227608</c:v>
                </c:pt>
                <c:pt idx="104">
                  <c:v>933.02099290367914</c:v>
                </c:pt>
                <c:pt idx="105">
                  <c:v>993.71275884678835</c:v>
                </c:pt>
                <c:pt idx="106">
                  <c:v>922.63746101746074</c:v>
                </c:pt>
                <c:pt idx="107">
                  <c:v>1317.7127588467883</c:v>
                </c:pt>
                <c:pt idx="108">
                  <c:v>1209.6374610174607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0D-5446-A940-D20755F4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3782904"/>
        <c:axId val="2113788568"/>
      </c:scatterChart>
      <c:valAx>
        <c:axId val="211378290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52368379610443405"/>
              <c:y val="0.907315920875743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2113788568"/>
        <c:crosses val="autoZero"/>
        <c:crossBetween val="midCat"/>
      </c:valAx>
      <c:valAx>
        <c:axId val="21137885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1378290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99CC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11</xdr:row>
      <xdr:rowOff>50800</xdr:rowOff>
    </xdr:from>
    <xdr:to>
      <xdr:col>8</xdr:col>
      <xdr:colOff>203200</xdr:colOff>
      <xdr:row>32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406400</xdr:colOff>
      <xdr:row>11</xdr:row>
      <xdr:rowOff>50800</xdr:rowOff>
    </xdr:from>
    <xdr:to>
      <xdr:col>14</xdr:col>
      <xdr:colOff>406400</xdr:colOff>
      <xdr:row>32</xdr:row>
      <xdr:rowOff>139700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2</xdr:row>
      <xdr:rowOff>101600</xdr:rowOff>
    </xdr:from>
    <xdr:to>
      <xdr:col>11</xdr:col>
      <xdr:colOff>0</xdr:colOff>
      <xdr:row>23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3</xdr:row>
      <xdr:rowOff>12700</xdr:rowOff>
    </xdr:from>
    <xdr:to>
      <xdr:col>13</xdr:col>
      <xdr:colOff>508000</xdr:colOff>
      <xdr:row>22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457200</xdr:colOff>
      <xdr:row>26</xdr:row>
      <xdr:rowOff>63500</xdr:rowOff>
    </xdr:from>
    <xdr:to>
      <xdr:col>13</xdr:col>
      <xdr:colOff>482600</xdr:colOff>
      <xdr:row>36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508000</xdr:colOff>
      <xdr:row>4</xdr:row>
      <xdr:rowOff>114300</xdr:rowOff>
    </xdr:from>
    <xdr:to>
      <xdr:col>11</xdr:col>
      <xdr:colOff>355600</xdr:colOff>
      <xdr:row>14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3</xdr:row>
      <xdr:rowOff>101600</xdr:rowOff>
    </xdr:from>
    <xdr:to>
      <xdr:col>9</xdr:col>
      <xdr:colOff>215900</xdr:colOff>
      <xdr:row>20</xdr:row>
      <xdr:rowOff>101600</xdr:rowOff>
    </xdr:to>
    <xdr:graphicFrame macro="">
      <xdr:nvGraphicFramePr>
        <xdr:cNvPr id="1046" name="Chart 2">
          <a:extLst>
            <a:ext uri="{FF2B5EF4-FFF2-40B4-BE49-F238E27FC236}">
              <a16:creationId xmlns:a16="http://schemas.microsoft.com/office/drawing/2014/main" id="{00000000-0008-0000-05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3</xdr:row>
      <xdr:rowOff>25400</xdr:rowOff>
    </xdr:from>
    <xdr:to>
      <xdr:col>14</xdr:col>
      <xdr:colOff>114300</xdr:colOff>
      <xdr:row>20</xdr:row>
      <xdr:rowOff>25400</xdr:rowOff>
    </xdr:to>
    <xdr:graphicFrame macro="">
      <xdr:nvGraphicFramePr>
        <xdr:cNvPr id="2066" name="Chart 1">
          <a:extLst>
            <a:ext uri="{FF2B5EF4-FFF2-40B4-BE49-F238E27FC236}">
              <a16:creationId xmlns:a16="http://schemas.microsoft.com/office/drawing/2014/main" id="{00000000-0008-0000-0600-00001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12700</xdr:colOff>
      <xdr:row>21</xdr:row>
      <xdr:rowOff>76200</xdr:rowOff>
    </xdr:from>
    <xdr:to>
      <xdr:col>14</xdr:col>
      <xdr:colOff>127000</xdr:colOff>
      <xdr:row>38</xdr:row>
      <xdr:rowOff>88900</xdr:rowOff>
    </xdr:to>
    <xdr:graphicFrame macro="">
      <xdr:nvGraphicFramePr>
        <xdr:cNvPr id="2067" name="Chart 3">
          <a:extLst>
            <a:ext uri="{FF2B5EF4-FFF2-40B4-BE49-F238E27FC236}">
              <a16:creationId xmlns:a16="http://schemas.microsoft.com/office/drawing/2014/main" id="{00000000-0008-0000-0600-00001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18</xdr:row>
      <xdr:rowOff>133350</xdr:rowOff>
    </xdr:from>
    <xdr:to>
      <xdr:col>19</xdr:col>
      <xdr:colOff>660400</xdr:colOff>
      <xdr:row>37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02"/>
  <sheetViews>
    <sheetView tabSelected="1" topLeftCell="E1" zoomScale="130" zoomScaleNormal="130" workbookViewId="0">
      <selection activeCell="N27" sqref="N27"/>
    </sheetView>
  </sheetViews>
  <sheetFormatPr baseColWidth="10" defaultColWidth="8.83203125" defaultRowHeight="16" x14ac:dyDescent="0.2"/>
  <cols>
    <col min="1" max="1" width="4.83203125" style="29" customWidth="1"/>
    <col min="2" max="7" width="11" style="30" customWidth="1"/>
    <col min="8" max="11" width="11.1640625" style="30" customWidth="1"/>
    <col min="12" max="12" width="6.1640625" style="30" customWidth="1"/>
    <col min="13" max="13" width="24.6640625" style="30" customWidth="1"/>
    <col min="14" max="16" width="8.83203125" style="30"/>
    <col min="17" max="17" width="9.83203125" style="29" customWidth="1"/>
    <col min="18" max="16384" width="8.83203125" style="29"/>
  </cols>
  <sheetData>
    <row r="1" spans="2:17" x14ac:dyDescent="0.2">
      <c r="B1" s="167">
        <v>1</v>
      </c>
      <c r="C1" s="167">
        <v>2</v>
      </c>
      <c r="D1" s="167">
        <v>3</v>
      </c>
      <c r="E1" s="167">
        <v>4</v>
      </c>
      <c r="F1" s="167">
        <v>5</v>
      </c>
      <c r="G1" s="167">
        <v>6</v>
      </c>
      <c r="H1" s="167">
        <v>7</v>
      </c>
      <c r="I1" s="167">
        <v>8</v>
      </c>
      <c r="J1" s="167">
        <v>9</v>
      </c>
      <c r="K1" s="167">
        <v>10</v>
      </c>
      <c r="M1" s="174" t="s">
        <v>25</v>
      </c>
      <c r="N1" s="175"/>
    </row>
    <row r="2" spans="2:17" ht="17" x14ac:dyDescent="0.2">
      <c r="B2" s="133" t="s">
        <v>74</v>
      </c>
      <c r="C2" s="133" t="s">
        <v>75</v>
      </c>
      <c r="D2" s="133" t="s">
        <v>76</v>
      </c>
      <c r="E2" s="133" t="s">
        <v>24</v>
      </c>
      <c r="F2" s="133" t="s">
        <v>66</v>
      </c>
      <c r="G2" s="40" t="s">
        <v>67</v>
      </c>
      <c r="H2" s="40" t="s">
        <v>88</v>
      </c>
      <c r="I2" s="40" t="s">
        <v>97</v>
      </c>
      <c r="J2" s="40" t="s">
        <v>92</v>
      </c>
      <c r="K2" s="164" t="s">
        <v>93</v>
      </c>
      <c r="M2" s="39"/>
      <c r="N2" s="38"/>
    </row>
    <row r="3" spans="2:17" x14ac:dyDescent="0.2">
      <c r="B3" s="134">
        <v>99</v>
      </c>
      <c r="C3" s="135">
        <v>1</v>
      </c>
      <c r="D3" s="134">
        <v>1837</v>
      </c>
      <c r="E3" s="135" t="s">
        <v>68</v>
      </c>
      <c r="F3" s="134" t="s">
        <v>70</v>
      </c>
      <c r="G3" s="32">
        <v>28</v>
      </c>
      <c r="H3" s="160" t="s">
        <v>94</v>
      </c>
      <c r="I3" s="32" t="s">
        <v>98</v>
      </c>
      <c r="J3" s="32">
        <v>96</v>
      </c>
      <c r="K3" s="157">
        <v>2700</v>
      </c>
      <c r="M3" s="178" t="s">
        <v>23</v>
      </c>
      <c r="N3" s="179"/>
    </row>
    <row r="4" spans="2:17" x14ac:dyDescent="0.2">
      <c r="B4" s="134">
        <v>94</v>
      </c>
      <c r="C4" s="135">
        <v>2</v>
      </c>
      <c r="D4" s="134">
        <v>1923</v>
      </c>
      <c r="E4" s="135" t="s">
        <v>68</v>
      </c>
      <c r="F4" s="134" t="s">
        <v>70</v>
      </c>
      <c r="G4" s="32">
        <v>29</v>
      </c>
      <c r="H4" s="160" t="s">
        <v>94</v>
      </c>
      <c r="I4" s="32" t="s">
        <v>68</v>
      </c>
      <c r="J4" s="32">
        <v>92</v>
      </c>
      <c r="K4" s="157">
        <v>2903</v>
      </c>
      <c r="M4" s="33" t="s">
        <v>21</v>
      </c>
      <c r="N4" s="130">
        <v>3</v>
      </c>
    </row>
    <row r="5" spans="2:17" x14ac:dyDescent="0.2">
      <c r="B5" s="134">
        <v>63</v>
      </c>
      <c r="C5" s="135">
        <v>2</v>
      </c>
      <c r="D5" s="134">
        <v>2448</v>
      </c>
      <c r="E5" s="135" t="s">
        <v>68</v>
      </c>
      <c r="F5" s="134" t="s">
        <v>70</v>
      </c>
      <c r="G5" s="32">
        <v>21</v>
      </c>
      <c r="H5" s="160" t="s">
        <v>94</v>
      </c>
      <c r="I5" s="32" t="s">
        <v>68</v>
      </c>
      <c r="J5" s="32">
        <v>62</v>
      </c>
      <c r="K5" s="157">
        <v>3179</v>
      </c>
      <c r="M5" s="176"/>
      <c r="N5" s="177"/>
      <c r="O5" s="168" t="s">
        <v>89</v>
      </c>
      <c r="P5" s="169"/>
      <c r="Q5" s="170"/>
    </row>
    <row r="6" spans="2:17" x14ac:dyDescent="0.2">
      <c r="B6" s="134">
        <v>81</v>
      </c>
      <c r="C6" s="135">
        <v>1</v>
      </c>
      <c r="D6" s="134">
        <v>2477</v>
      </c>
      <c r="E6" s="135" t="s">
        <v>68</v>
      </c>
      <c r="F6" s="134" t="s">
        <v>70</v>
      </c>
      <c r="G6" s="32">
        <v>26</v>
      </c>
      <c r="H6" s="160" t="s">
        <v>94</v>
      </c>
      <c r="I6" s="32" t="s">
        <v>98</v>
      </c>
      <c r="J6" s="32">
        <v>80</v>
      </c>
      <c r="K6" s="157">
        <v>2694</v>
      </c>
      <c r="M6" s="180" t="s">
        <v>22</v>
      </c>
      <c r="N6" s="181"/>
      <c r="O6" s="171" t="s">
        <v>90</v>
      </c>
      <c r="P6" s="172"/>
      <c r="Q6" s="173"/>
    </row>
    <row r="7" spans="2:17" x14ac:dyDescent="0.2">
      <c r="B7" s="134">
        <v>81</v>
      </c>
      <c r="C7" s="135">
        <v>1</v>
      </c>
      <c r="D7" s="134">
        <v>2512</v>
      </c>
      <c r="E7" s="135" t="s">
        <v>68</v>
      </c>
      <c r="F7" s="134" t="s">
        <v>70</v>
      </c>
      <c r="G7" s="32">
        <v>26</v>
      </c>
      <c r="H7" s="160" t="s">
        <v>94</v>
      </c>
      <c r="I7" s="32" t="s">
        <v>98</v>
      </c>
      <c r="J7" s="32">
        <v>78</v>
      </c>
      <c r="K7" s="157">
        <v>2892</v>
      </c>
      <c r="M7" s="33" t="s">
        <v>21</v>
      </c>
      <c r="N7" s="131">
        <v>4</v>
      </c>
    </row>
    <row r="8" spans="2:17" x14ac:dyDescent="0.2">
      <c r="B8" s="134">
        <v>99</v>
      </c>
      <c r="C8" s="135">
        <v>2</v>
      </c>
      <c r="D8" s="134">
        <v>2514</v>
      </c>
      <c r="E8" s="135" t="s">
        <v>68</v>
      </c>
      <c r="F8" s="134" t="s">
        <v>70</v>
      </c>
      <c r="G8" s="32">
        <v>21</v>
      </c>
      <c r="H8" s="160" t="s">
        <v>94</v>
      </c>
      <c r="I8" s="32" t="s">
        <v>98</v>
      </c>
      <c r="J8" s="32">
        <v>98</v>
      </c>
      <c r="K8" s="157">
        <v>3285</v>
      </c>
      <c r="M8" s="35" t="s">
        <v>19</v>
      </c>
      <c r="N8" s="34"/>
    </row>
    <row r="9" spans="2:17" x14ac:dyDescent="0.2">
      <c r="B9" s="134">
        <v>99</v>
      </c>
      <c r="C9" s="135">
        <v>2</v>
      </c>
      <c r="D9" s="134">
        <v>2544</v>
      </c>
      <c r="E9" s="135" t="s">
        <v>68</v>
      </c>
      <c r="F9" s="134" t="s">
        <v>70</v>
      </c>
      <c r="G9" s="32">
        <v>23</v>
      </c>
      <c r="H9" s="160" t="s">
        <v>94</v>
      </c>
      <c r="I9" s="32" t="s">
        <v>98</v>
      </c>
      <c r="J9" s="32">
        <v>97</v>
      </c>
      <c r="K9" s="157">
        <v>3190</v>
      </c>
      <c r="M9" s="132" t="s">
        <v>70</v>
      </c>
      <c r="N9" s="33">
        <v>1</v>
      </c>
    </row>
    <row r="10" spans="2:17" x14ac:dyDescent="0.2">
      <c r="B10" s="134">
        <v>63</v>
      </c>
      <c r="C10" s="135">
        <v>2</v>
      </c>
      <c r="D10" s="134">
        <v>2578</v>
      </c>
      <c r="E10" s="135" t="s">
        <v>68</v>
      </c>
      <c r="F10" s="134" t="s">
        <v>70</v>
      </c>
      <c r="G10" s="32">
        <v>29</v>
      </c>
      <c r="H10" s="160" t="s">
        <v>94</v>
      </c>
      <c r="I10" s="32" t="s">
        <v>69</v>
      </c>
      <c r="J10" s="32">
        <v>61</v>
      </c>
      <c r="K10" s="157">
        <v>3051</v>
      </c>
      <c r="M10" s="132" t="s">
        <v>68</v>
      </c>
      <c r="N10" s="33">
        <v>2</v>
      </c>
    </row>
    <row r="11" spans="2:17" x14ac:dyDescent="0.2">
      <c r="B11" s="134">
        <v>90</v>
      </c>
      <c r="C11" s="135">
        <v>1</v>
      </c>
      <c r="D11" s="134">
        <v>2583</v>
      </c>
      <c r="E11" s="135" t="s">
        <v>68</v>
      </c>
      <c r="F11" s="134" t="s">
        <v>68</v>
      </c>
      <c r="G11" s="32">
        <v>32</v>
      </c>
      <c r="H11" s="160" t="s">
        <v>94</v>
      </c>
      <c r="I11" s="32" t="s">
        <v>98</v>
      </c>
      <c r="J11" s="32">
        <v>88</v>
      </c>
      <c r="K11" s="158">
        <v>2947</v>
      </c>
      <c r="M11" s="132" t="s">
        <v>69</v>
      </c>
      <c r="N11" s="33">
        <v>3</v>
      </c>
    </row>
    <row r="12" spans="2:17" x14ac:dyDescent="0.2">
      <c r="B12" s="134">
        <v>90</v>
      </c>
      <c r="C12" s="135">
        <v>1</v>
      </c>
      <c r="D12" s="134">
        <v>2600</v>
      </c>
      <c r="E12" s="135" t="s">
        <v>68</v>
      </c>
      <c r="F12" s="134" t="s">
        <v>70</v>
      </c>
      <c r="G12" s="32">
        <v>31</v>
      </c>
      <c r="H12" s="160" t="s">
        <v>94</v>
      </c>
      <c r="I12" s="32" t="s">
        <v>98</v>
      </c>
      <c r="J12" s="32">
        <v>91</v>
      </c>
      <c r="K12" s="158">
        <v>3437</v>
      </c>
      <c r="M12" s="132"/>
      <c r="N12" s="33">
        <v>4</v>
      </c>
    </row>
    <row r="13" spans="2:17" x14ac:dyDescent="0.2">
      <c r="B13" s="134">
        <v>90</v>
      </c>
      <c r="C13" s="135">
        <v>1</v>
      </c>
      <c r="D13" s="134">
        <v>2600</v>
      </c>
      <c r="E13" s="135" t="s">
        <v>68</v>
      </c>
      <c r="F13" s="134" t="s">
        <v>68</v>
      </c>
      <c r="G13" s="32">
        <v>31</v>
      </c>
      <c r="H13" s="160" t="s">
        <v>94</v>
      </c>
      <c r="I13" s="32" t="s">
        <v>69</v>
      </c>
      <c r="J13" s="32">
        <v>88</v>
      </c>
      <c r="K13" s="158">
        <v>3415</v>
      </c>
      <c r="M13" s="132"/>
      <c r="N13" s="33">
        <v>5</v>
      </c>
    </row>
    <row r="14" spans="2:17" x14ac:dyDescent="0.2">
      <c r="B14" s="134">
        <v>63</v>
      </c>
      <c r="C14" s="135">
        <v>2</v>
      </c>
      <c r="D14" s="134">
        <v>2601</v>
      </c>
      <c r="E14" s="135" t="s">
        <v>68</v>
      </c>
      <c r="F14" s="134" t="s">
        <v>70</v>
      </c>
      <c r="G14" s="32">
        <v>23</v>
      </c>
      <c r="H14" s="160" t="s">
        <v>94</v>
      </c>
      <c r="I14" s="32" t="s">
        <v>68</v>
      </c>
      <c r="J14" s="32">
        <v>61</v>
      </c>
      <c r="K14" s="157">
        <v>3125</v>
      </c>
      <c r="M14" s="37"/>
      <c r="N14" s="36"/>
    </row>
    <row r="15" spans="2:17" x14ac:dyDescent="0.2">
      <c r="B15" s="134">
        <v>91</v>
      </c>
      <c r="C15" s="135">
        <v>1</v>
      </c>
      <c r="D15" s="134">
        <v>2705</v>
      </c>
      <c r="E15" s="135" t="s">
        <v>68</v>
      </c>
      <c r="F15" s="134" t="s">
        <v>68</v>
      </c>
      <c r="G15" s="32">
        <v>34</v>
      </c>
      <c r="H15" s="160" t="s">
        <v>94</v>
      </c>
      <c r="I15" s="32" t="s">
        <v>98</v>
      </c>
      <c r="J15" s="32">
        <v>89</v>
      </c>
      <c r="K15" s="158">
        <v>3466</v>
      </c>
      <c r="M15" s="178" t="s">
        <v>18</v>
      </c>
      <c r="N15" s="179"/>
    </row>
    <row r="16" spans="2:17" x14ac:dyDescent="0.2">
      <c r="B16" s="134">
        <v>111</v>
      </c>
      <c r="C16" s="135">
        <v>1</v>
      </c>
      <c r="D16" s="134">
        <v>2731</v>
      </c>
      <c r="E16" s="135" t="s">
        <v>68</v>
      </c>
      <c r="F16" s="134" t="s">
        <v>70</v>
      </c>
      <c r="G16" s="32">
        <v>31</v>
      </c>
      <c r="H16" s="160" t="s">
        <v>94</v>
      </c>
      <c r="I16" s="32" t="s">
        <v>98</v>
      </c>
      <c r="J16" s="32">
        <v>109</v>
      </c>
      <c r="K16" s="158">
        <v>3862</v>
      </c>
      <c r="M16" s="33" t="s">
        <v>72</v>
      </c>
      <c r="N16" s="130">
        <v>6</v>
      </c>
    </row>
    <row r="17" spans="2:14" x14ac:dyDescent="0.2">
      <c r="B17" s="134">
        <v>111</v>
      </c>
      <c r="C17" s="135">
        <v>1</v>
      </c>
      <c r="D17" s="134">
        <v>2731</v>
      </c>
      <c r="E17" s="135" t="s">
        <v>68</v>
      </c>
      <c r="F17" s="134" t="s">
        <v>70</v>
      </c>
      <c r="G17" s="32">
        <v>33</v>
      </c>
      <c r="H17" s="160" t="s">
        <v>94</v>
      </c>
      <c r="I17" s="32" t="s">
        <v>98</v>
      </c>
      <c r="J17" s="32">
        <v>108</v>
      </c>
      <c r="K17" s="158">
        <v>3851</v>
      </c>
      <c r="M17" s="33" t="s">
        <v>73</v>
      </c>
      <c r="N17" s="130">
        <v>3</v>
      </c>
    </row>
    <row r="18" spans="2:14" x14ac:dyDescent="0.2">
      <c r="B18" s="134">
        <v>101</v>
      </c>
      <c r="C18" s="135">
        <v>2</v>
      </c>
      <c r="D18" s="134">
        <v>2789</v>
      </c>
      <c r="E18" s="135" t="s">
        <v>68</v>
      </c>
      <c r="F18" s="134" t="s">
        <v>70</v>
      </c>
      <c r="G18" s="32">
        <v>22</v>
      </c>
      <c r="H18" s="160" t="s">
        <v>94</v>
      </c>
      <c r="I18" s="32" t="s">
        <v>68</v>
      </c>
      <c r="J18" s="32">
        <v>101</v>
      </c>
      <c r="K18" s="158">
        <v>3304</v>
      </c>
    </row>
    <row r="19" spans="2:14" x14ac:dyDescent="0.2">
      <c r="B19" s="134">
        <v>81</v>
      </c>
      <c r="C19" s="135">
        <v>2</v>
      </c>
      <c r="D19" s="134">
        <v>2921</v>
      </c>
      <c r="E19" s="135" t="s">
        <v>71</v>
      </c>
      <c r="F19" s="134" t="s">
        <v>68</v>
      </c>
      <c r="G19" s="32">
        <v>25</v>
      </c>
      <c r="H19" s="160" t="s">
        <v>94</v>
      </c>
      <c r="I19" s="32" t="s">
        <v>68</v>
      </c>
      <c r="J19" s="32">
        <v>79</v>
      </c>
      <c r="K19" s="158">
        <v>3654</v>
      </c>
      <c r="M19" s="168" t="s">
        <v>20</v>
      </c>
      <c r="N19" s="170"/>
    </row>
    <row r="20" spans="2:14" x14ac:dyDescent="0.2">
      <c r="B20" s="134">
        <v>117</v>
      </c>
      <c r="C20" s="135">
        <v>2</v>
      </c>
      <c r="D20" s="134">
        <v>2972</v>
      </c>
      <c r="E20" s="135" t="s">
        <v>71</v>
      </c>
      <c r="F20" s="134" t="s">
        <v>70</v>
      </c>
      <c r="G20" s="32">
        <v>33</v>
      </c>
      <c r="H20" s="160" t="s">
        <v>94</v>
      </c>
      <c r="I20" s="32" t="s">
        <v>69</v>
      </c>
      <c r="J20" s="32">
        <v>119</v>
      </c>
      <c r="K20" s="158">
        <v>3947</v>
      </c>
      <c r="M20" s="33" t="s">
        <v>72</v>
      </c>
      <c r="N20" s="130">
        <v>4</v>
      </c>
    </row>
    <row r="21" spans="2:14" x14ac:dyDescent="0.2">
      <c r="B21" s="134">
        <v>132</v>
      </c>
      <c r="C21" s="135">
        <v>1</v>
      </c>
      <c r="D21" s="134">
        <v>2995</v>
      </c>
      <c r="E21" s="135" t="s">
        <v>68</v>
      </c>
      <c r="F21" s="134" t="s">
        <v>70</v>
      </c>
      <c r="G21" s="32">
        <v>38</v>
      </c>
      <c r="H21" s="160" t="s">
        <v>94</v>
      </c>
      <c r="I21" s="32" t="s">
        <v>69</v>
      </c>
      <c r="J21" s="32">
        <v>128</v>
      </c>
      <c r="K21" s="158">
        <v>4015</v>
      </c>
      <c r="M21" s="35" t="s">
        <v>19</v>
      </c>
      <c r="N21" s="128"/>
    </row>
    <row r="22" spans="2:14" x14ac:dyDescent="0.2">
      <c r="B22" s="134">
        <v>126</v>
      </c>
      <c r="C22" s="135">
        <v>2</v>
      </c>
      <c r="D22" s="134">
        <v>3020</v>
      </c>
      <c r="E22" s="135" t="s">
        <v>71</v>
      </c>
      <c r="F22" s="134" t="s">
        <v>69</v>
      </c>
      <c r="G22" s="32">
        <v>36</v>
      </c>
      <c r="H22" s="160" t="s">
        <v>94</v>
      </c>
      <c r="I22" s="32" t="s">
        <v>68</v>
      </c>
      <c r="J22" s="32">
        <v>124</v>
      </c>
      <c r="K22" s="158">
        <v>3701</v>
      </c>
      <c r="M22" s="132"/>
      <c r="N22" s="33">
        <v>1</v>
      </c>
    </row>
    <row r="23" spans="2:14" x14ac:dyDescent="0.2">
      <c r="B23" s="134">
        <v>90</v>
      </c>
      <c r="C23" s="135">
        <v>2</v>
      </c>
      <c r="D23" s="134">
        <v>3067</v>
      </c>
      <c r="E23" s="135" t="s">
        <v>71</v>
      </c>
      <c r="F23" s="134" t="s">
        <v>69</v>
      </c>
      <c r="G23" s="32">
        <v>31</v>
      </c>
      <c r="H23" s="160" t="s">
        <v>94</v>
      </c>
      <c r="I23" s="32" t="s">
        <v>98</v>
      </c>
      <c r="J23" s="32">
        <v>88</v>
      </c>
      <c r="K23" s="157">
        <v>3677</v>
      </c>
      <c r="M23" s="132"/>
      <c r="N23" s="33">
        <v>2</v>
      </c>
    </row>
    <row r="24" spans="2:14" x14ac:dyDescent="0.2">
      <c r="B24" s="134">
        <v>105</v>
      </c>
      <c r="C24" s="135">
        <v>1</v>
      </c>
      <c r="D24" s="134">
        <v>3121</v>
      </c>
      <c r="E24" s="135" t="s">
        <v>71</v>
      </c>
      <c r="F24" s="134" t="s">
        <v>69</v>
      </c>
      <c r="G24" s="32">
        <v>35</v>
      </c>
      <c r="H24" s="160" t="s">
        <v>94</v>
      </c>
      <c r="I24" s="32" t="s">
        <v>98</v>
      </c>
      <c r="J24" s="32">
        <v>104</v>
      </c>
      <c r="K24" s="157">
        <v>4145</v>
      </c>
      <c r="M24" s="132"/>
      <c r="N24" s="33">
        <v>3</v>
      </c>
    </row>
    <row r="25" spans="2:14" x14ac:dyDescent="0.2">
      <c r="B25" s="134">
        <v>90</v>
      </c>
      <c r="C25" s="135">
        <v>2</v>
      </c>
      <c r="D25" s="134">
        <v>3159</v>
      </c>
      <c r="E25" s="135" t="s">
        <v>68</v>
      </c>
      <c r="F25" s="134" t="s">
        <v>69</v>
      </c>
      <c r="G25" s="32">
        <v>43</v>
      </c>
      <c r="H25" s="160" t="s">
        <v>94</v>
      </c>
      <c r="I25" s="32" t="s">
        <v>98</v>
      </c>
      <c r="J25" s="32">
        <v>88</v>
      </c>
      <c r="K25" s="158">
        <v>4183</v>
      </c>
      <c r="M25" s="132"/>
      <c r="N25" s="33">
        <v>4</v>
      </c>
    </row>
    <row r="26" spans="2:14" x14ac:dyDescent="0.2">
      <c r="B26" s="134">
        <v>93</v>
      </c>
      <c r="C26" s="135">
        <v>2</v>
      </c>
      <c r="D26" s="134">
        <v>3259</v>
      </c>
      <c r="E26" s="135" t="s">
        <v>68</v>
      </c>
      <c r="F26" s="134" t="s">
        <v>69</v>
      </c>
      <c r="G26" s="32">
        <v>44</v>
      </c>
      <c r="H26" s="160" t="s">
        <v>94</v>
      </c>
      <c r="I26" s="32" t="s">
        <v>68</v>
      </c>
      <c r="J26" s="32">
        <v>91</v>
      </c>
      <c r="K26" s="158">
        <v>3645</v>
      </c>
      <c r="M26" s="132"/>
      <c r="N26" s="33">
        <v>5</v>
      </c>
    </row>
    <row r="27" spans="2:14" x14ac:dyDescent="0.2">
      <c r="B27" s="134">
        <v>120</v>
      </c>
      <c r="C27" s="135">
        <v>2</v>
      </c>
      <c r="D27" s="134">
        <v>3348</v>
      </c>
      <c r="E27" s="135" t="s">
        <v>68</v>
      </c>
      <c r="F27" s="134" t="s">
        <v>70</v>
      </c>
      <c r="G27" s="32">
        <v>28</v>
      </c>
      <c r="H27" s="160" t="s">
        <v>94</v>
      </c>
      <c r="I27" s="32" t="s">
        <v>68</v>
      </c>
      <c r="J27" s="32">
        <v>118</v>
      </c>
      <c r="K27" s="157">
        <v>3845</v>
      </c>
      <c r="M27" s="33" t="s">
        <v>73</v>
      </c>
      <c r="N27" s="130">
        <v>7</v>
      </c>
    </row>
    <row r="28" spans="2:14" x14ac:dyDescent="0.2">
      <c r="B28" s="134">
        <v>121</v>
      </c>
      <c r="C28" s="135">
        <v>2</v>
      </c>
      <c r="D28" s="134">
        <v>3350</v>
      </c>
      <c r="E28" s="135" t="s">
        <v>68</v>
      </c>
      <c r="F28" s="134" t="s">
        <v>69</v>
      </c>
      <c r="G28" s="32">
        <v>30</v>
      </c>
      <c r="H28" s="160" t="s">
        <v>94</v>
      </c>
      <c r="I28" s="32" t="s">
        <v>98</v>
      </c>
      <c r="J28" s="32">
        <v>118</v>
      </c>
      <c r="K28" s="158">
        <v>4125</v>
      </c>
      <c r="M28" s="35" t="s">
        <v>19</v>
      </c>
      <c r="N28" s="34"/>
    </row>
    <row r="29" spans="2:14" x14ac:dyDescent="0.2">
      <c r="B29" s="134">
        <v>102</v>
      </c>
      <c r="C29" s="135">
        <v>5</v>
      </c>
      <c r="D29" s="134">
        <v>3586</v>
      </c>
      <c r="E29" s="135" t="s">
        <v>71</v>
      </c>
      <c r="F29" s="134" t="s">
        <v>70</v>
      </c>
      <c r="G29" s="32">
        <v>36</v>
      </c>
      <c r="H29" s="160" t="s">
        <v>95</v>
      </c>
      <c r="I29" s="32" t="s">
        <v>68</v>
      </c>
      <c r="J29" s="32">
        <v>100</v>
      </c>
      <c r="K29" s="157">
        <v>3949</v>
      </c>
      <c r="M29" s="132"/>
      <c r="N29" s="33">
        <v>1</v>
      </c>
    </row>
    <row r="30" spans="2:14" x14ac:dyDescent="0.2">
      <c r="B30" s="134">
        <v>150</v>
      </c>
      <c r="C30" s="135">
        <v>2</v>
      </c>
      <c r="D30" s="134">
        <v>3605</v>
      </c>
      <c r="E30" s="135" t="s">
        <v>71</v>
      </c>
      <c r="F30" s="134" t="s">
        <v>69</v>
      </c>
      <c r="G30" s="32">
        <v>45</v>
      </c>
      <c r="H30" s="160" t="s">
        <v>95</v>
      </c>
      <c r="I30" s="32" t="s">
        <v>98</v>
      </c>
      <c r="J30" s="32">
        <v>146</v>
      </c>
      <c r="K30" s="158">
        <v>3879</v>
      </c>
      <c r="M30" s="132"/>
      <c r="N30" s="33">
        <v>2</v>
      </c>
    </row>
    <row r="31" spans="2:14" x14ac:dyDescent="0.2">
      <c r="B31" s="134">
        <v>103</v>
      </c>
      <c r="C31" s="135">
        <v>5</v>
      </c>
      <c r="D31" s="134">
        <v>3611</v>
      </c>
      <c r="E31" s="135" t="s">
        <v>71</v>
      </c>
      <c r="F31" s="134" t="s">
        <v>68</v>
      </c>
      <c r="G31" s="32">
        <v>36</v>
      </c>
      <c r="H31" s="160" t="s">
        <v>95</v>
      </c>
      <c r="I31" s="32" t="s">
        <v>98</v>
      </c>
      <c r="J31" s="32">
        <v>100</v>
      </c>
      <c r="K31" s="158">
        <v>3835</v>
      </c>
      <c r="M31" s="132"/>
      <c r="N31" s="33">
        <v>3</v>
      </c>
    </row>
    <row r="32" spans="2:14" x14ac:dyDescent="0.2">
      <c r="B32" s="134">
        <v>63</v>
      </c>
      <c r="C32" s="135">
        <v>3</v>
      </c>
      <c r="D32" s="134">
        <v>3623</v>
      </c>
      <c r="E32" s="135" t="s">
        <v>71</v>
      </c>
      <c r="F32" s="134" t="s">
        <v>70</v>
      </c>
      <c r="G32" s="32">
        <v>23</v>
      </c>
      <c r="H32" s="160" t="s">
        <v>95</v>
      </c>
      <c r="I32" s="32" t="s">
        <v>69</v>
      </c>
      <c r="J32" s="32">
        <v>62</v>
      </c>
      <c r="K32" s="157">
        <v>3754</v>
      </c>
      <c r="M32" s="132"/>
      <c r="N32" s="33">
        <v>4</v>
      </c>
    </row>
    <row r="33" spans="2:14" x14ac:dyDescent="0.2">
      <c r="B33" s="134">
        <v>151</v>
      </c>
      <c r="C33" s="135">
        <v>2</v>
      </c>
      <c r="D33" s="134">
        <v>3675</v>
      </c>
      <c r="E33" s="135" t="s">
        <v>71</v>
      </c>
      <c r="F33" s="134" t="s">
        <v>70</v>
      </c>
      <c r="G33" s="32">
        <v>45</v>
      </c>
      <c r="H33" s="160" t="s">
        <v>95</v>
      </c>
      <c r="I33" s="32" t="s">
        <v>69</v>
      </c>
      <c r="J33" s="32">
        <v>149</v>
      </c>
      <c r="K33" s="158">
        <v>4268</v>
      </c>
      <c r="M33" s="132"/>
      <c r="N33" s="33">
        <v>5</v>
      </c>
    </row>
    <row r="34" spans="2:14" x14ac:dyDescent="0.2">
      <c r="B34" s="134">
        <v>63</v>
      </c>
      <c r="C34" s="135">
        <v>3</v>
      </c>
      <c r="D34" s="134">
        <v>3723</v>
      </c>
      <c r="E34" s="135" t="s">
        <v>71</v>
      </c>
      <c r="F34" s="134" t="s">
        <v>70</v>
      </c>
      <c r="G34" s="32">
        <v>29</v>
      </c>
      <c r="H34" s="160" t="s">
        <v>95</v>
      </c>
      <c r="I34" s="32" t="s">
        <v>68</v>
      </c>
      <c r="J34" s="32">
        <v>66</v>
      </c>
      <c r="K34" s="158">
        <v>4209</v>
      </c>
    </row>
    <row r="35" spans="2:14" x14ac:dyDescent="0.2">
      <c r="B35" s="134">
        <v>162</v>
      </c>
      <c r="C35" s="135">
        <v>3</v>
      </c>
      <c r="D35" s="134">
        <v>3730</v>
      </c>
      <c r="E35" s="135" t="s">
        <v>71</v>
      </c>
      <c r="F35" s="134" t="s">
        <v>68</v>
      </c>
      <c r="G35" s="32">
        <v>40</v>
      </c>
      <c r="H35" s="160" t="s">
        <v>95</v>
      </c>
      <c r="I35" s="32" t="s">
        <v>68</v>
      </c>
      <c r="J35" s="32">
        <v>165</v>
      </c>
      <c r="K35" s="157">
        <v>3727</v>
      </c>
    </row>
    <row r="36" spans="2:14" x14ac:dyDescent="0.2">
      <c r="B36" s="134">
        <v>144</v>
      </c>
      <c r="C36" s="135">
        <v>2</v>
      </c>
      <c r="D36" s="134">
        <v>3866</v>
      </c>
      <c r="E36" s="135" t="s">
        <v>71</v>
      </c>
      <c r="F36" s="134" t="s">
        <v>70</v>
      </c>
      <c r="G36" s="32">
        <v>45</v>
      </c>
      <c r="H36" s="160" t="s">
        <v>95</v>
      </c>
      <c r="I36" s="32" t="s">
        <v>68</v>
      </c>
      <c r="J36" s="32">
        <v>143</v>
      </c>
      <c r="K36" s="157">
        <v>3625</v>
      </c>
    </row>
    <row r="37" spans="2:14" x14ac:dyDescent="0.2">
      <c r="B37" s="134">
        <v>156</v>
      </c>
      <c r="C37" s="135">
        <v>2</v>
      </c>
      <c r="D37" s="134">
        <v>3890</v>
      </c>
      <c r="E37" s="135" t="s">
        <v>71</v>
      </c>
      <c r="F37" s="134" t="s">
        <v>70</v>
      </c>
      <c r="G37" s="32">
        <v>43</v>
      </c>
      <c r="H37" s="160" t="s">
        <v>95</v>
      </c>
      <c r="I37" s="32" t="s">
        <v>98</v>
      </c>
      <c r="J37" s="32">
        <v>153</v>
      </c>
      <c r="K37" s="158">
        <v>4264</v>
      </c>
    </row>
    <row r="38" spans="2:14" x14ac:dyDescent="0.2">
      <c r="B38" s="134">
        <v>87</v>
      </c>
      <c r="C38" s="135">
        <v>4</v>
      </c>
      <c r="D38" s="134">
        <v>3890</v>
      </c>
      <c r="E38" s="135" t="s">
        <v>71</v>
      </c>
      <c r="F38" s="134" t="s">
        <v>70</v>
      </c>
      <c r="G38" s="32">
        <v>27</v>
      </c>
      <c r="H38" s="160" t="s">
        <v>95</v>
      </c>
      <c r="I38" s="32" t="s">
        <v>98</v>
      </c>
      <c r="J38" s="32">
        <v>85</v>
      </c>
      <c r="K38" s="157">
        <v>4391</v>
      </c>
    </row>
    <row r="39" spans="2:14" x14ac:dyDescent="0.2">
      <c r="B39" s="134">
        <v>156</v>
      </c>
      <c r="C39" s="135">
        <v>2</v>
      </c>
      <c r="D39" s="134">
        <v>3893</v>
      </c>
      <c r="E39" s="135" t="s">
        <v>71</v>
      </c>
      <c r="F39" s="134" t="s">
        <v>68</v>
      </c>
      <c r="G39" s="32">
        <v>44</v>
      </c>
      <c r="H39" s="160" t="s">
        <v>95</v>
      </c>
      <c r="I39" s="162" t="s">
        <v>98</v>
      </c>
      <c r="J39" s="32">
        <v>155</v>
      </c>
      <c r="K39" s="158">
        <v>3822</v>
      </c>
    </row>
    <row r="40" spans="2:14" x14ac:dyDescent="0.2">
      <c r="B40" s="134">
        <v>87</v>
      </c>
      <c r="C40" s="135">
        <v>4</v>
      </c>
      <c r="D40" s="134">
        <v>3912</v>
      </c>
      <c r="E40" s="135" t="s">
        <v>71</v>
      </c>
      <c r="F40" s="134" t="s">
        <v>70</v>
      </c>
      <c r="G40" s="32">
        <v>27</v>
      </c>
      <c r="H40" s="160" t="s">
        <v>95</v>
      </c>
      <c r="I40" s="163" t="s">
        <v>68</v>
      </c>
      <c r="J40" s="32">
        <v>85</v>
      </c>
      <c r="K40" s="157">
        <v>3724</v>
      </c>
    </row>
    <row r="41" spans="2:14" x14ac:dyDescent="0.2">
      <c r="B41" s="134">
        <v>66</v>
      </c>
      <c r="C41" s="135">
        <v>3</v>
      </c>
      <c r="D41" s="134">
        <v>4001</v>
      </c>
      <c r="E41" s="135" t="s">
        <v>71</v>
      </c>
      <c r="F41" s="134" t="s">
        <v>70</v>
      </c>
      <c r="G41" s="32">
        <v>23</v>
      </c>
      <c r="H41" s="160" t="s">
        <v>95</v>
      </c>
      <c r="I41" s="163" t="s">
        <v>68</v>
      </c>
      <c r="J41" s="32">
        <v>64</v>
      </c>
      <c r="K41" s="158">
        <v>4147</v>
      </c>
    </row>
    <row r="42" spans="2:14" x14ac:dyDescent="0.2">
      <c r="B42" s="134">
        <v>152</v>
      </c>
      <c r="C42" s="135">
        <v>3</v>
      </c>
      <c r="D42" s="134">
        <v>4001</v>
      </c>
      <c r="E42" s="135" t="s">
        <v>68</v>
      </c>
      <c r="F42" s="134" t="s">
        <v>70</v>
      </c>
      <c r="G42" s="32">
        <v>44</v>
      </c>
      <c r="H42" s="160" t="s">
        <v>95</v>
      </c>
      <c r="I42" s="163" t="s">
        <v>98</v>
      </c>
      <c r="J42" s="32">
        <v>149</v>
      </c>
      <c r="K42" s="158">
        <v>4266</v>
      </c>
    </row>
    <row r="43" spans="2:14" x14ac:dyDescent="0.2">
      <c r="B43" s="134">
        <v>66</v>
      </c>
      <c r="C43" s="135">
        <v>3</v>
      </c>
      <c r="D43" s="134">
        <v>4003</v>
      </c>
      <c r="E43" s="135" t="s">
        <v>71</v>
      </c>
      <c r="F43" s="134" t="s">
        <v>70</v>
      </c>
      <c r="G43" s="32">
        <v>23</v>
      </c>
      <c r="H43" s="160" t="s">
        <v>95</v>
      </c>
      <c r="I43" s="163" t="s">
        <v>98</v>
      </c>
      <c r="J43" s="32">
        <v>64</v>
      </c>
      <c r="K43" s="158">
        <v>4249</v>
      </c>
    </row>
    <row r="44" spans="2:14" x14ac:dyDescent="0.2">
      <c r="B44" s="134">
        <v>163</v>
      </c>
      <c r="C44" s="135">
        <v>3</v>
      </c>
      <c r="D44" s="134">
        <v>4004</v>
      </c>
      <c r="E44" s="135" t="s">
        <v>68</v>
      </c>
      <c r="F44" s="134" t="s">
        <v>70</v>
      </c>
      <c r="G44" s="32">
        <v>33</v>
      </c>
      <c r="H44" s="160" t="s">
        <v>95</v>
      </c>
      <c r="I44" s="163" t="s">
        <v>98</v>
      </c>
      <c r="J44" s="32">
        <v>160</v>
      </c>
      <c r="K44" s="157">
        <v>3862</v>
      </c>
    </row>
    <row r="45" spans="2:14" x14ac:dyDescent="0.2">
      <c r="B45" s="134">
        <v>65</v>
      </c>
      <c r="C45" s="135">
        <v>3</v>
      </c>
      <c r="D45" s="134">
        <v>4010</v>
      </c>
      <c r="E45" s="135" t="s">
        <v>71</v>
      </c>
      <c r="F45" s="134" t="s">
        <v>70</v>
      </c>
      <c r="G45" s="32">
        <v>23</v>
      </c>
      <c r="H45" s="160" t="s">
        <v>95</v>
      </c>
      <c r="I45" s="163" t="s">
        <v>98</v>
      </c>
      <c r="J45" s="32">
        <v>66</v>
      </c>
      <c r="K45" s="157">
        <v>3898</v>
      </c>
    </row>
    <row r="46" spans="2:14" x14ac:dyDescent="0.2">
      <c r="B46" s="134">
        <v>162</v>
      </c>
      <c r="C46" s="135">
        <v>3</v>
      </c>
      <c r="D46" s="134">
        <v>4016</v>
      </c>
      <c r="E46" s="135" t="s">
        <v>68</v>
      </c>
      <c r="F46" s="134" t="s">
        <v>70</v>
      </c>
      <c r="G46" s="32">
        <v>37</v>
      </c>
      <c r="H46" s="160" t="s">
        <v>95</v>
      </c>
      <c r="I46" s="163" t="s">
        <v>69</v>
      </c>
      <c r="J46" s="32">
        <v>162</v>
      </c>
      <c r="K46" s="158">
        <v>4246</v>
      </c>
    </row>
    <row r="47" spans="2:14" x14ac:dyDescent="0.2">
      <c r="B47" s="134">
        <v>165</v>
      </c>
      <c r="C47" s="135">
        <v>2</v>
      </c>
      <c r="D47" s="134">
        <v>4070</v>
      </c>
      <c r="E47" s="135" t="s">
        <v>68</v>
      </c>
      <c r="F47" s="134" t="s">
        <v>70</v>
      </c>
      <c r="G47" s="32">
        <v>39</v>
      </c>
      <c r="H47" s="160" t="s">
        <v>95</v>
      </c>
      <c r="I47" s="162" t="s">
        <v>98</v>
      </c>
      <c r="J47" s="32">
        <v>166</v>
      </c>
      <c r="K47" s="158">
        <v>4475</v>
      </c>
    </row>
    <row r="48" spans="2:14" x14ac:dyDescent="0.2">
      <c r="B48" s="134">
        <v>66</v>
      </c>
      <c r="C48" s="135">
        <v>4</v>
      </c>
      <c r="D48" s="134">
        <v>4074</v>
      </c>
      <c r="E48" s="135" t="s">
        <v>71</v>
      </c>
      <c r="F48" s="134" t="s">
        <v>70</v>
      </c>
      <c r="G48" s="32">
        <v>23</v>
      </c>
      <c r="H48" s="160" t="s">
        <v>95</v>
      </c>
      <c r="I48" s="163" t="s">
        <v>68</v>
      </c>
      <c r="J48" s="32">
        <v>66</v>
      </c>
      <c r="K48" s="158">
        <v>3915</v>
      </c>
    </row>
    <row r="49" spans="2:11" x14ac:dyDescent="0.2">
      <c r="B49" s="134">
        <v>66</v>
      </c>
      <c r="C49" s="135">
        <v>4</v>
      </c>
      <c r="D49" s="134">
        <v>4074</v>
      </c>
      <c r="E49" s="135" t="s">
        <v>71</v>
      </c>
      <c r="F49" s="134" t="s">
        <v>70</v>
      </c>
      <c r="G49" s="32">
        <v>22</v>
      </c>
      <c r="H49" s="160" t="s">
        <v>95</v>
      </c>
      <c r="I49" s="163" t="s">
        <v>68</v>
      </c>
      <c r="J49" s="32">
        <v>64</v>
      </c>
      <c r="K49" s="158">
        <v>3791</v>
      </c>
    </row>
    <row r="50" spans="2:11" x14ac:dyDescent="0.2">
      <c r="B50" s="134">
        <v>154</v>
      </c>
      <c r="C50" s="135">
        <v>3</v>
      </c>
      <c r="D50" s="134">
        <v>4101</v>
      </c>
      <c r="E50" s="135" t="s">
        <v>68</v>
      </c>
      <c r="F50" s="134" t="s">
        <v>69</v>
      </c>
      <c r="G50" s="32">
        <v>43</v>
      </c>
      <c r="H50" s="160" t="s">
        <v>95</v>
      </c>
      <c r="I50" s="163" t="s">
        <v>98</v>
      </c>
      <c r="J50" s="32">
        <v>152</v>
      </c>
      <c r="K50" s="158">
        <v>4204</v>
      </c>
    </row>
    <row r="51" spans="2:11" x14ac:dyDescent="0.2">
      <c r="B51" s="134">
        <v>153</v>
      </c>
      <c r="C51" s="135">
        <v>3</v>
      </c>
      <c r="D51" s="134">
        <v>4110</v>
      </c>
      <c r="E51" s="135" t="s">
        <v>68</v>
      </c>
      <c r="F51" s="134" t="s">
        <v>69</v>
      </c>
      <c r="G51" s="32">
        <v>42</v>
      </c>
      <c r="H51" s="160" t="s">
        <v>95</v>
      </c>
      <c r="I51" s="163" t="s">
        <v>98</v>
      </c>
      <c r="J51" s="32">
        <v>162</v>
      </c>
      <c r="K51" s="158">
        <v>4291</v>
      </c>
    </row>
    <row r="52" spans="2:11" x14ac:dyDescent="0.2">
      <c r="B52" s="134">
        <v>162</v>
      </c>
      <c r="C52" s="135">
        <v>3</v>
      </c>
      <c r="D52" s="134">
        <v>4111</v>
      </c>
      <c r="E52" s="135" t="s">
        <v>68</v>
      </c>
      <c r="F52" s="134" t="s">
        <v>68</v>
      </c>
      <c r="G52" s="32">
        <v>44</v>
      </c>
      <c r="H52" s="160" t="s">
        <v>95</v>
      </c>
      <c r="I52" s="163" t="s">
        <v>98</v>
      </c>
      <c r="J52" s="32">
        <v>160</v>
      </c>
      <c r="K52" s="158">
        <v>4101</v>
      </c>
    </row>
    <row r="53" spans="2:11" x14ac:dyDescent="0.2">
      <c r="B53" s="134">
        <v>163</v>
      </c>
      <c r="C53" s="135">
        <v>3</v>
      </c>
      <c r="D53" s="134">
        <v>4111</v>
      </c>
      <c r="E53" s="135" t="s">
        <v>68</v>
      </c>
      <c r="F53" s="134" t="s">
        <v>70</v>
      </c>
      <c r="G53" s="32">
        <v>43</v>
      </c>
      <c r="H53" s="160" t="s">
        <v>95</v>
      </c>
      <c r="I53" s="163" t="s">
        <v>98</v>
      </c>
      <c r="J53" s="32">
        <v>164</v>
      </c>
      <c r="K53" s="158">
        <v>3891</v>
      </c>
    </row>
    <row r="54" spans="2:11" x14ac:dyDescent="0.2">
      <c r="B54" s="134">
        <v>65</v>
      </c>
      <c r="C54" s="135">
        <v>3</v>
      </c>
      <c r="D54" s="134">
        <v>4119</v>
      </c>
      <c r="E54" s="135" t="s">
        <v>71</v>
      </c>
      <c r="F54" s="134" t="s">
        <v>70</v>
      </c>
      <c r="G54" s="32">
        <v>24</v>
      </c>
      <c r="H54" s="160" t="s">
        <v>95</v>
      </c>
      <c r="I54" s="163" t="s">
        <v>69</v>
      </c>
      <c r="J54" s="32">
        <v>64</v>
      </c>
      <c r="K54" s="158">
        <v>4256</v>
      </c>
    </row>
    <row r="55" spans="2:11" x14ac:dyDescent="0.2">
      <c r="B55" s="134">
        <v>69</v>
      </c>
      <c r="C55" s="135">
        <v>6</v>
      </c>
      <c r="D55" s="134">
        <v>4127</v>
      </c>
      <c r="E55" s="135" t="s">
        <v>71</v>
      </c>
      <c r="F55" s="134" t="s">
        <v>70</v>
      </c>
      <c r="G55" s="32">
        <v>21</v>
      </c>
      <c r="H55" s="160" t="s">
        <v>95</v>
      </c>
      <c r="I55" s="163" t="s">
        <v>69</v>
      </c>
      <c r="J55" s="32">
        <v>64</v>
      </c>
      <c r="K55" s="158">
        <v>4130</v>
      </c>
    </row>
    <row r="56" spans="2:11" x14ac:dyDescent="0.2">
      <c r="B56" s="134">
        <v>69</v>
      </c>
      <c r="C56" s="135">
        <v>6</v>
      </c>
      <c r="D56" s="134">
        <v>4127</v>
      </c>
      <c r="E56" s="135" t="s">
        <v>71</v>
      </c>
      <c r="F56" s="134" t="s">
        <v>70</v>
      </c>
      <c r="G56" s="32">
        <v>23</v>
      </c>
      <c r="H56" s="160" t="s">
        <v>95</v>
      </c>
      <c r="I56" s="163" t="s">
        <v>68</v>
      </c>
      <c r="J56" s="32">
        <v>68</v>
      </c>
      <c r="K56" s="157">
        <v>3954</v>
      </c>
    </row>
    <row r="57" spans="2:11" x14ac:dyDescent="0.2">
      <c r="B57" s="134">
        <v>153</v>
      </c>
      <c r="C57" s="135">
        <v>3</v>
      </c>
      <c r="D57" s="134">
        <v>4137</v>
      </c>
      <c r="E57" s="135" t="s">
        <v>68</v>
      </c>
      <c r="F57" s="134" t="s">
        <v>70</v>
      </c>
      <c r="G57" s="32">
        <v>42</v>
      </c>
      <c r="H57" s="160" t="s">
        <v>95</v>
      </c>
      <c r="I57" s="163" t="s">
        <v>68</v>
      </c>
      <c r="J57" s="32">
        <v>148</v>
      </c>
      <c r="K57" s="157">
        <v>3988</v>
      </c>
    </row>
    <row r="58" spans="2:11" x14ac:dyDescent="0.2">
      <c r="B58" s="134">
        <v>70</v>
      </c>
      <c r="C58" s="135">
        <v>6</v>
      </c>
      <c r="D58" s="134">
        <v>4138</v>
      </c>
      <c r="E58" s="135" t="s">
        <v>71</v>
      </c>
      <c r="F58" s="134" t="s">
        <v>70</v>
      </c>
      <c r="G58" s="32">
        <v>25</v>
      </c>
      <c r="H58" s="160" t="s">
        <v>95</v>
      </c>
      <c r="I58" s="163" t="s">
        <v>68</v>
      </c>
      <c r="J58" s="32">
        <v>69</v>
      </c>
      <c r="K58" s="158">
        <v>4188</v>
      </c>
    </row>
    <row r="59" spans="2:11" x14ac:dyDescent="0.2">
      <c r="B59" s="134">
        <v>192</v>
      </c>
      <c r="C59" s="135">
        <v>2</v>
      </c>
      <c r="D59" s="134">
        <v>4157</v>
      </c>
      <c r="E59" s="135" t="s">
        <v>71</v>
      </c>
      <c r="F59" s="134" t="s">
        <v>68</v>
      </c>
      <c r="G59" s="32">
        <v>48</v>
      </c>
      <c r="H59" s="160" t="s">
        <v>95</v>
      </c>
      <c r="I59" s="163" t="s">
        <v>98</v>
      </c>
      <c r="J59" s="32">
        <v>190</v>
      </c>
      <c r="K59" s="158">
        <v>4549</v>
      </c>
    </row>
    <row r="60" spans="2:11" x14ac:dyDescent="0.2">
      <c r="B60" s="134">
        <v>193</v>
      </c>
      <c r="C60" s="135">
        <v>2</v>
      </c>
      <c r="D60" s="134">
        <v>4169</v>
      </c>
      <c r="E60" s="135" t="s">
        <v>71</v>
      </c>
      <c r="F60" s="134" t="s">
        <v>69</v>
      </c>
      <c r="G60" s="32">
        <v>48</v>
      </c>
      <c r="H60" s="160" t="s">
        <v>95</v>
      </c>
      <c r="I60" s="163" t="s">
        <v>98</v>
      </c>
      <c r="J60" s="32">
        <v>190</v>
      </c>
      <c r="K60" s="158">
        <v>3989</v>
      </c>
    </row>
    <row r="61" spans="2:11" x14ac:dyDescent="0.2">
      <c r="B61" s="134">
        <v>165</v>
      </c>
      <c r="C61" s="135">
        <v>2</v>
      </c>
      <c r="D61" s="134">
        <v>4170</v>
      </c>
      <c r="E61" s="135" t="s">
        <v>68</v>
      </c>
      <c r="F61" s="134" t="s">
        <v>68</v>
      </c>
      <c r="G61" s="32">
        <v>38</v>
      </c>
      <c r="H61" s="160" t="s">
        <v>95</v>
      </c>
      <c r="I61" s="163" t="s">
        <v>98</v>
      </c>
      <c r="J61" s="32">
        <v>162</v>
      </c>
      <c r="K61" s="158">
        <v>3814</v>
      </c>
    </row>
    <row r="62" spans="2:11" x14ac:dyDescent="0.2">
      <c r="B62" s="134">
        <v>165</v>
      </c>
      <c r="C62" s="135">
        <v>2</v>
      </c>
      <c r="D62" s="134">
        <v>4170</v>
      </c>
      <c r="E62" s="135" t="s">
        <v>68</v>
      </c>
      <c r="F62" s="134" t="s">
        <v>68</v>
      </c>
      <c r="G62" s="32">
        <v>38</v>
      </c>
      <c r="H62" s="160" t="s">
        <v>95</v>
      </c>
      <c r="I62" s="163" t="s">
        <v>68</v>
      </c>
      <c r="J62" s="32">
        <v>160</v>
      </c>
      <c r="K62" s="158">
        <v>4062</v>
      </c>
    </row>
    <row r="63" spans="2:11" x14ac:dyDescent="0.2">
      <c r="B63" s="134">
        <v>166</v>
      </c>
      <c r="C63" s="135">
        <v>2</v>
      </c>
      <c r="D63" s="134">
        <v>4170</v>
      </c>
      <c r="E63" s="135" t="s">
        <v>68</v>
      </c>
      <c r="F63" s="134" t="s">
        <v>70</v>
      </c>
      <c r="G63" s="32">
        <v>41</v>
      </c>
      <c r="H63" s="160" t="s">
        <v>95</v>
      </c>
      <c r="I63" s="163" t="s">
        <v>68</v>
      </c>
      <c r="J63" s="32">
        <v>174</v>
      </c>
      <c r="K63" s="157">
        <v>4274</v>
      </c>
    </row>
    <row r="64" spans="2:11" x14ac:dyDescent="0.2">
      <c r="B64" s="134">
        <v>112</v>
      </c>
      <c r="C64" s="135">
        <v>5</v>
      </c>
      <c r="D64" s="134">
        <v>4171</v>
      </c>
      <c r="E64" s="135" t="s">
        <v>68</v>
      </c>
      <c r="F64" s="134" t="s">
        <v>68</v>
      </c>
      <c r="G64" s="32">
        <v>38</v>
      </c>
      <c r="H64" s="160" t="s">
        <v>95</v>
      </c>
      <c r="I64" s="163" t="s">
        <v>69</v>
      </c>
      <c r="J64" s="32">
        <v>108</v>
      </c>
      <c r="K64" s="158">
        <v>4435</v>
      </c>
    </row>
    <row r="65" spans="2:11" x14ac:dyDescent="0.2">
      <c r="B65" s="134">
        <v>111</v>
      </c>
      <c r="C65" s="135">
        <v>5</v>
      </c>
      <c r="D65" s="134">
        <v>4171</v>
      </c>
      <c r="E65" s="135" t="s">
        <v>68</v>
      </c>
      <c r="F65" s="134" t="s">
        <v>70</v>
      </c>
      <c r="G65" s="32">
        <v>34</v>
      </c>
      <c r="H65" s="160" t="s">
        <v>95</v>
      </c>
      <c r="I65" s="163" t="s">
        <v>69</v>
      </c>
      <c r="J65" s="32">
        <v>109</v>
      </c>
      <c r="K65" s="158">
        <v>3787</v>
      </c>
    </row>
    <row r="66" spans="2:11" x14ac:dyDescent="0.2">
      <c r="B66" s="134">
        <v>194</v>
      </c>
      <c r="C66" s="135">
        <v>2</v>
      </c>
      <c r="D66" s="134">
        <v>4180</v>
      </c>
      <c r="E66" s="135" t="s">
        <v>71</v>
      </c>
      <c r="F66" s="134" t="s">
        <v>68</v>
      </c>
      <c r="G66" s="32">
        <v>48</v>
      </c>
      <c r="H66" s="160" t="s">
        <v>95</v>
      </c>
      <c r="I66" s="163" t="s">
        <v>68</v>
      </c>
      <c r="J66" s="32">
        <v>190</v>
      </c>
      <c r="K66" s="158">
        <v>3947</v>
      </c>
    </row>
    <row r="67" spans="2:11" x14ac:dyDescent="0.2">
      <c r="B67" s="134">
        <v>117</v>
      </c>
      <c r="C67" s="135">
        <v>4</v>
      </c>
      <c r="D67" s="134">
        <v>4183</v>
      </c>
      <c r="E67" s="135" t="s">
        <v>71</v>
      </c>
      <c r="F67" s="134" t="s">
        <v>70</v>
      </c>
      <c r="G67" s="32">
        <v>37</v>
      </c>
      <c r="H67" s="160" t="s">
        <v>95</v>
      </c>
      <c r="I67" s="163" t="s">
        <v>68</v>
      </c>
      <c r="J67" s="32">
        <v>115</v>
      </c>
      <c r="K67" s="158">
        <v>4384</v>
      </c>
    </row>
    <row r="68" spans="2:11" x14ac:dyDescent="0.2">
      <c r="B68" s="134">
        <v>75</v>
      </c>
      <c r="C68" s="135">
        <v>3</v>
      </c>
      <c r="D68" s="134">
        <v>4208</v>
      </c>
      <c r="E68" s="135" t="s">
        <v>68</v>
      </c>
      <c r="F68" s="134" t="s">
        <v>70</v>
      </c>
      <c r="G68" s="32">
        <v>24</v>
      </c>
      <c r="H68" s="160" t="s">
        <v>95</v>
      </c>
      <c r="I68" s="163" t="s">
        <v>98</v>
      </c>
      <c r="J68" s="32">
        <v>73</v>
      </c>
      <c r="K68" s="158">
        <v>4293</v>
      </c>
    </row>
    <row r="69" spans="2:11" x14ac:dyDescent="0.2">
      <c r="B69" s="134">
        <v>195</v>
      </c>
      <c r="C69" s="135">
        <v>3</v>
      </c>
      <c r="D69" s="134">
        <v>4214</v>
      </c>
      <c r="E69" s="135" t="s">
        <v>68</v>
      </c>
      <c r="F69" s="134" t="s">
        <v>68</v>
      </c>
      <c r="G69" s="32">
        <v>47</v>
      </c>
      <c r="H69" s="160" t="s">
        <v>95</v>
      </c>
      <c r="I69" s="163" t="s">
        <v>98</v>
      </c>
      <c r="J69" s="32">
        <v>195</v>
      </c>
      <c r="K69" s="158">
        <v>3951</v>
      </c>
    </row>
    <row r="70" spans="2:11" x14ac:dyDescent="0.2">
      <c r="B70" s="134">
        <v>144</v>
      </c>
      <c r="C70" s="135">
        <v>4</v>
      </c>
      <c r="D70" s="134">
        <v>4219</v>
      </c>
      <c r="E70" s="135" t="s">
        <v>68</v>
      </c>
      <c r="F70" s="134" t="s">
        <v>68</v>
      </c>
      <c r="G70" s="32">
        <v>32</v>
      </c>
      <c r="H70" s="160" t="s">
        <v>95</v>
      </c>
      <c r="I70" s="163" t="s">
        <v>69</v>
      </c>
      <c r="J70" s="32">
        <v>143</v>
      </c>
      <c r="K70" s="158">
        <v>3977</v>
      </c>
    </row>
    <row r="71" spans="2:11" x14ac:dyDescent="0.2">
      <c r="B71" s="134">
        <v>183</v>
      </c>
      <c r="C71" s="135">
        <v>2</v>
      </c>
      <c r="D71" s="134">
        <v>4273</v>
      </c>
      <c r="E71" s="135" t="s">
        <v>71</v>
      </c>
      <c r="F71" s="134" t="s">
        <v>70</v>
      </c>
      <c r="G71" s="32">
        <v>48</v>
      </c>
      <c r="H71" s="160" t="s">
        <v>95</v>
      </c>
      <c r="I71" s="163" t="s">
        <v>68</v>
      </c>
      <c r="J71" s="32">
        <v>180</v>
      </c>
      <c r="K71" s="157">
        <v>4532</v>
      </c>
    </row>
    <row r="72" spans="2:11" x14ac:dyDescent="0.2">
      <c r="B72" s="134">
        <v>70</v>
      </c>
      <c r="C72" s="135">
        <v>6</v>
      </c>
      <c r="D72" s="134">
        <v>4288</v>
      </c>
      <c r="E72" s="135" t="s">
        <v>71</v>
      </c>
      <c r="F72" s="134" t="s">
        <v>70</v>
      </c>
      <c r="G72" s="32">
        <v>22</v>
      </c>
      <c r="H72" s="160" t="s">
        <v>95</v>
      </c>
      <c r="I72" s="163" t="s">
        <v>69</v>
      </c>
      <c r="J72" s="32">
        <v>68</v>
      </c>
      <c r="K72" s="158">
        <v>4238</v>
      </c>
    </row>
    <row r="73" spans="2:11" x14ac:dyDescent="0.2">
      <c r="B73" s="134">
        <v>190</v>
      </c>
      <c r="C73" s="135">
        <v>2</v>
      </c>
      <c r="D73" s="134">
        <v>4347</v>
      </c>
      <c r="E73" s="135" t="s">
        <v>71</v>
      </c>
      <c r="F73" s="134" t="s">
        <v>70</v>
      </c>
      <c r="G73" s="32">
        <v>49</v>
      </c>
      <c r="H73" s="160" t="s">
        <v>95</v>
      </c>
      <c r="I73" s="162" t="s">
        <v>98</v>
      </c>
      <c r="J73" s="32">
        <v>188</v>
      </c>
      <c r="K73" s="158">
        <v>3959</v>
      </c>
    </row>
    <row r="74" spans="2:11" x14ac:dyDescent="0.2">
      <c r="B74" s="134">
        <v>126</v>
      </c>
      <c r="C74" s="135">
        <v>6</v>
      </c>
      <c r="D74" s="134">
        <v>4412</v>
      </c>
      <c r="E74" s="135" t="s">
        <v>68</v>
      </c>
      <c r="F74" s="134" t="s">
        <v>70</v>
      </c>
      <c r="G74" s="32">
        <v>32</v>
      </c>
      <c r="H74" s="160" t="s">
        <v>95</v>
      </c>
      <c r="I74" s="163" t="s">
        <v>68</v>
      </c>
      <c r="J74" s="32">
        <v>123</v>
      </c>
      <c r="K74" s="158">
        <v>4069</v>
      </c>
    </row>
    <row r="75" spans="2:11" x14ac:dyDescent="0.2">
      <c r="B75" s="134">
        <v>112</v>
      </c>
      <c r="C75" s="135">
        <v>5</v>
      </c>
      <c r="D75" s="134">
        <v>4424</v>
      </c>
      <c r="E75" s="135" t="s">
        <v>68</v>
      </c>
      <c r="F75" s="134" t="s">
        <v>70</v>
      </c>
      <c r="G75" s="32">
        <v>44</v>
      </c>
      <c r="H75" s="160" t="s">
        <v>95</v>
      </c>
      <c r="I75" s="163" t="s">
        <v>68</v>
      </c>
      <c r="J75" s="32">
        <v>111</v>
      </c>
      <c r="K75" s="158">
        <v>4367</v>
      </c>
    </row>
    <row r="76" spans="2:11" x14ac:dyDescent="0.2">
      <c r="B76" s="134">
        <v>78</v>
      </c>
      <c r="C76" s="135">
        <v>7</v>
      </c>
      <c r="D76" s="134">
        <v>4603</v>
      </c>
      <c r="E76" s="135" t="s">
        <v>71</v>
      </c>
      <c r="F76" s="134" t="s">
        <v>70</v>
      </c>
      <c r="G76" s="32">
        <v>22</v>
      </c>
      <c r="H76" s="160" t="s">
        <v>95</v>
      </c>
      <c r="I76" s="163" t="s">
        <v>68</v>
      </c>
      <c r="J76" s="32">
        <v>76</v>
      </c>
      <c r="K76" s="158">
        <v>4344</v>
      </c>
    </row>
    <row r="77" spans="2:11" x14ac:dyDescent="0.2">
      <c r="B77" s="134">
        <v>186</v>
      </c>
      <c r="C77" s="135">
        <v>3</v>
      </c>
      <c r="D77" s="134">
        <v>4705</v>
      </c>
      <c r="E77" s="135" t="s">
        <v>71</v>
      </c>
      <c r="F77" s="134" t="s">
        <v>70</v>
      </c>
      <c r="G77" s="32">
        <v>42</v>
      </c>
      <c r="H77" s="160" t="s">
        <v>95</v>
      </c>
      <c r="I77" s="163" t="s">
        <v>68</v>
      </c>
      <c r="J77" s="32">
        <v>183</v>
      </c>
      <c r="K77" s="158">
        <v>4036</v>
      </c>
    </row>
    <row r="78" spans="2:11" x14ac:dyDescent="0.2">
      <c r="B78" s="134">
        <v>150</v>
      </c>
      <c r="C78" s="135">
        <v>5</v>
      </c>
      <c r="D78" s="134">
        <v>4742</v>
      </c>
      <c r="E78" s="135" t="s">
        <v>68</v>
      </c>
      <c r="F78" s="134" t="s">
        <v>68</v>
      </c>
      <c r="G78" s="32">
        <v>40</v>
      </c>
      <c r="H78" s="160" t="s">
        <v>95</v>
      </c>
      <c r="I78" s="163" t="s">
        <v>69</v>
      </c>
      <c r="J78" s="32">
        <v>143</v>
      </c>
      <c r="K78" s="158">
        <v>3931</v>
      </c>
    </row>
    <row r="79" spans="2:11" x14ac:dyDescent="0.2">
      <c r="B79" s="134">
        <v>198</v>
      </c>
      <c r="C79" s="135">
        <v>4</v>
      </c>
      <c r="D79" s="134">
        <v>4764</v>
      </c>
      <c r="E79" s="135" t="s">
        <v>68</v>
      </c>
      <c r="F79" s="134" t="s">
        <v>70</v>
      </c>
      <c r="G79" s="32">
        <v>46</v>
      </c>
      <c r="H79" s="160" t="s">
        <v>95</v>
      </c>
      <c r="I79" s="163" t="s">
        <v>98</v>
      </c>
      <c r="J79" s="32">
        <v>196</v>
      </c>
      <c r="K79" s="158">
        <v>4519</v>
      </c>
    </row>
    <row r="80" spans="2:11" x14ac:dyDescent="0.2">
      <c r="B80" s="134">
        <v>138</v>
      </c>
      <c r="C80" s="135">
        <v>5</v>
      </c>
      <c r="D80" s="134">
        <v>4820</v>
      </c>
      <c r="E80" s="135" t="s">
        <v>71</v>
      </c>
      <c r="F80" s="134" t="s">
        <v>68</v>
      </c>
      <c r="G80" s="32">
        <v>41</v>
      </c>
      <c r="H80" s="160" t="s">
        <v>95</v>
      </c>
      <c r="I80" s="163" t="s">
        <v>69</v>
      </c>
      <c r="J80" s="32">
        <v>144</v>
      </c>
      <c r="K80" s="158">
        <v>4440</v>
      </c>
    </row>
    <row r="81" spans="2:11" x14ac:dyDescent="0.2">
      <c r="B81" s="134">
        <v>123</v>
      </c>
      <c r="C81" s="135">
        <v>7</v>
      </c>
      <c r="D81" s="134">
        <v>4828</v>
      </c>
      <c r="E81" s="135" t="s">
        <v>71</v>
      </c>
      <c r="F81" s="134" t="s">
        <v>70</v>
      </c>
      <c r="G81" s="32">
        <v>34</v>
      </c>
      <c r="H81" s="160" t="s">
        <v>95</v>
      </c>
      <c r="I81" s="163" t="s">
        <v>69</v>
      </c>
      <c r="J81" s="32">
        <v>125</v>
      </c>
      <c r="K81" s="158">
        <v>4127</v>
      </c>
    </row>
    <row r="82" spans="2:11" x14ac:dyDescent="0.2">
      <c r="B82" s="134">
        <v>138</v>
      </c>
      <c r="C82" s="135">
        <v>5</v>
      </c>
      <c r="D82" s="134">
        <v>4837</v>
      </c>
      <c r="E82" s="135" t="s">
        <v>68</v>
      </c>
      <c r="F82" s="134" t="s">
        <v>68</v>
      </c>
      <c r="G82" s="32">
        <v>43</v>
      </c>
      <c r="H82" s="160" t="s">
        <v>95</v>
      </c>
      <c r="I82" s="163" t="s">
        <v>68</v>
      </c>
      <c r="J82" s="32">
        <v>134</v>
      </c>
      <c r="K82" s="157">
        <v>4230</v>
      </c>
    </row>
    <row r="83" spans="2:11" x14ac:dyDescent="0.2">
      <c r="B83" s="134">
        <v>122</v>
      </c>
      <c r="C83" s="135">
        <v>7</v>
      </c>
      <c r="D83" s="134">
        <v>4918</v>
      </c>
      <c r="E83" s="135" t="s">
        <v>71</v>
      </c>
      <c r="F83" s="134" t="s">
        <v>70</v>
      </c>
      <c r="G83" s="32">
        <v>33</v>
      </c>
      <c r="H83" s="160" t="s">
        <v>95</v>
      </c>
      <c r="I83" s="163" t="s">
        <v>68</v>
      </c>
      <c r="J83" s="32">
        <v>119</v>
      </c>
      <c r="K83" s="158">
        <v>4677</v>
      </c>
    </row>
    <row r="84" spans="2:11" x14ac:dyDescent="0.2">
      <c r="B84" s="134">
        <v>189</v>
      </c>
      <c r="C84" s="135">
        <v>4</v>
      </c>
      <c r="D84" s="134">
        <v>4927</v>
      </c>
      <c r="E84" s="135" t="s">
        <v>68</v>
      </c>
      <c r="F84" s="134" t="s">
        <v>70</v>
      </c>
      <c r="G84" s="32">
        <v>45</v>
      </c>
      <c r="H84" s="160" t="s">
        <v>95</v>
      </c>
      <c r="I84" s="163" t="s">
        <v>68</v>
      </c>
      <c r="J84" s="32">
        <v>185</v>
      </c>
      <c r="K84" s="158">
        <v>4614</v>
      </c>
    </row>
    <row r="85" spans="2:11" x14ac:dyDescent="0.2">
      <c r="B85" s="134">
        <v>189</v>
      </c>
      <c r="C85" s="135">
        <v>4</v>
      </c>
      <c r="D85" s="134">
        <v>4965</v>
      </c>
      <c r="E85" s="135" t="s">
        <v>68</v>
      </c>
      <c r="F85" s="134" t="s">
        <v>69</v>
      </c>
      <c r="G85" s="32">
        <v>45</v>
      </c>
      <c r="H85" s="160" t="s">
        <v>95</v>
      </c>
      <c r="I85" s="163" t="s">
        <v>68</v>
      </c>
      <c r="J85" s="32">
        <v>184</v>
      </c>
      <c r="K85" s="158">
        <v>4393</v>
      </c>
    </row>
    <row r="86" spans="2:11" x14ac:dyDescent="0.2">
      <c r="B86" s="134">
        <v>202</v>
      </c>
      <c r="C86" s="135">
        <v>4</v>
      </c>
      <c r="D86" s="134">
        <v>5037</v>
      </c>
      <c r="E86" s="135" t="s">
        <v>71</v>
      </c>
      <c r="F86" s="134" t="s">
        <v>69</v>
      </c>
      <c r="G86" s="32">
        <v>50</v>
      </c>
      <c r="H86" s="160" t="s">
        <v>96</v>
      </c>
      <c r="I86" s="163" t="s">
        <v>98</v>
      </c>
      <c r="J86" s="32">
        <v>196</v>
      </c>
      <c r="K86" s="158">
        <v>4665</v>
      </c>
    </row>
    <row r="87" spans="2:11" x14ac:dyDescent="0.2">
      <c r="B87" s="134">
        <v>199</v>
      </c>
      <c r="C87" s="135">
        <v>4</v>
      </c>
      <c r="D87" s="134">
        <v>5037</v>
      </c>
      <c r="E87" s="135" t="s">
        <v>71</v>
      </c>
      <c r="F87" s="134" t="s">
        <v>68</v>
      </c>
      <c r="G87" s="32">
        <v>50</v>
      </c>
      <c r="H87" s="160" t="s">
        <v>96</v>
      </c>
      <c r="I87" s="163" t="s">
        <v>68</v>
      </c>
      <c r="J87" s="32">
        <v>197</v>
      </c>
      <c r="K87" s="157">
        <v>4850</v>
      </c>
    </row>
    <row r="88" spans="2:11" x14ac:dyDescent="0.2">
      <c r="B88" s="134">
        <v>201</v>
      </c>
      <c r="C88" s="135">
        <v>4</v>
      </c>
      <c r="D88" s="134">
        <v>5037</v>
      </c>
      <c r="E88" s="135" t="s">
        <v>71</v>
      </c>
      <c r="F88" s="134" t="s">
        <v>70</v>
      </c>
      <c r="G88" s="32">
        <v>50</v>
      </c>
      <c r="H88" s="160" t="s">
        <v>96</v>
      </c>
      <c r="I88" s="163" t="s">
        <v>68</v>
      </c>
      <c r="J88" s="32">
        <v>196</v>
      </c>
      <c r="K88" s="158">
        <v>4926</v>
      </c>
    </row>
    <row r="89" spans="2:11" x14ac:dyDescent="0.2">
      <c r="B89" s="134">
        <v>201</v>
      </c>
      <c r="C89" s="135">
        <v>4</v>
      </c>
      <c r="D89" s="134">
        <v>5137</v>
      </c>
      <c r="E89" s="135" t="s">
        <v>71</v>
      </c>
      <c r="F89" s="134" t="s">
        <v>70</v>
      </c>
      <c r="G89" s="32">
        <v>50</v>
      </c>
      <c r="H89" s="160" t="s">
        <v>96</v>
      </c>
      <c r="I89" s="163" t="s">
        <v>68</v>
      </c>
      <c r="J89" s="32">
        <v>194</v>
      </c>
      <c r="K89" s="158">
        <v>4760</v>
      </c>
    </row>
    <row r="90" spans="2:11" x14ac:dyDescent="0.2">
      <c r="B90" s="134">
        <v>198</v>
      </c>
      <c r="C90" s="135">
        <v>4</v>
      </c>
      <c r="D90" s="134">
        <v>5149</v>
      </c>
      <c r="E90" s="135" t="s">
        <v>71</v>
      </c>
      <c r="F90" s="134" t="s">
        <v>70</v>
      </c>
      <c r="G90" s="32">
        <v>52</v>
      </c>
      <c r="H90" s="160" t="s">
        <v>96</v>
      </c>
      <c r="I90" s="163" t="s">
        <v>69</v>
      </c>
      <c r="J90" s="32">
        <v>194</v>
      </c>
      <c r="K90" s="158">
        <v>4453</v>
      </c>
    </row>
    <row r="91" spans="2:11" x14ac:dyDescent="0.2">
      <c r="B91" s="134">
        <v>198</v>
      </c>
      <c r="C91" s="135">
        <v>4</v>
      </c>
      <c r="D91" s="134">
        <v>5149</v>
      </c>
      <c r="E91" s="135" t="s">
        <v>71</v>
      </c>
      <c r="F91" s="134" t="s">
        <v>70</v>
      </c>
      <c r="G91" s="32">
        <v>52</v>
      </c>
      <c r="H91" s="160" t="s">
        <v>96</v>
      </c>
      <c r="I91" s="163" t="s">
        <v>69</v>
      </c>
      <c r="J91" s="32">
        <v>194</v>
      </c>
      <c r="K91" s="158">
        <v>5631</v>
      </c>
    </row>
    <row r="92" spans="2:11" x14ac:dyDescent="0.2">
      <c r="B92" s="134">
        <v>96</v>
      </c>
      <c r="C92" s="135">
        <v>3</v>
      </c>
      <c r="D92" s="134">
        <v>5150</v>
      </c>
      <c r="E92" s="135" t="s">
        <v>68</v>
      </c>
      <c r="F92" s="134" t="s">
        <v>68</v>
      </c>
      <c r="G92" s="32">
        <v>27</v>
      </c>
      <c r="H92" s="160" t="s">
        <v>96</v>
      </c>
      <c r="I92" s="162" t="s">
        <v>69</v>
      </c>
      <c r="J92" s="32">
        <v>94</v>
      </c>
      <c r="K92" s="158">
        <v>5092</v>
      </c>
    </row>
    <row r="93" spans="2:11" x14ac:dyDescent="0.2">
      <c r="B93" s="134">
        <v>199</v>
      </c>
      <c r="C93" s="135">
        <v>4</v>
      </c>
      <c r="D93" s="134">
        <v>5234</v>
      </c>
      <c r="E93" s="135" t="s">
        <v>71</v>
      </c>
      <c r="F93" s="134" t="s">
        <v>70</v>
      </c>
      <c r="G93" s="32">
        <v>52</v>
      </c>
      <c r="H93" s="160" t="s">
        <v>96</v>
      </c>
      <c r="I93" s="163" t="s">
        <v>68</v>
      </c>
      <c r="J93" s="32">
        <v>195</v>
      </c>
      <c r="K93" s="158">
        <v>4716</v>
      </c>
    </row>
    <row r="94" spans="2:11" x14ac:dyDescent="0.2">
      <c r="B94" s="134">
        <v>165</v>
      </c>
      <c r="C94" s="135">
        <v>7</v>
      </c>
      <c r="D94" s="134">
        <v>5301</v>
      </c>
      <c r="E94" s="135" t="s">
        <v>71</v>
      </c>
      <c r="F94" s="134" t="s">
        <v>70</v>
      </c>
      <c r="G94" s="32">
        <v>44</v>
      </c>
      <c r="H94" s="160" t="s">
        <v>96</v>
      </c>
      <c r="I94" s="163" t="s">
        <v>68</v>
      </c>
      <c r="J94" s="32">
        <v>162</v>
      </c>
      <c r="K94" s="158">
        <v>5371</v>
      </c>
    </row>
    <row r="95" spans="2:11" x14ac:dyDescent="0.2">
      <c r="B95" s="134">
        <v>165</v>
      </c>
      <c r="C95" s="135">
        <v>7</v>
      </c>
      <c r="D95" s="134">
        <v>5301</v>
      </c>
      <c r="E95" s="135" t="s">
        <v>71</v>
      </c>
      <c r="F95" s="134" t="s">
        <v>68</v>
      </c>
      <c r="G95" s="32">
        <v>44</v>
      </c>
      <c r="H95" s="160" t="s">
        <v>96</v>
      </c>
      <c r="I95" s="163" t="s">
        <v>68</v>
      </c>
      <c r="J95" s="32">
        <v>162</v>
      </c>
      <c r="K95" s="158">
        <v>4730</v>
      </c>
    </row>
    <row r="96" spans="2:11" x14ac:dyDescent="0.2">
      <c r="B96" s="134">
        <v>165</v>
      </c>
      <c r="C96" s="135">
        <v>7</v>
      </c>
      <c r="D96" s="134">
        <v>5327</v>
      </c>
      <c r="E96" s="135" t="s">
        <v>71</v>
      </c>
      <c r="F96" s="134" t="s">
        <v>70</v>
      </c>
      <c r="G96" s="32">
        <v>43</v>
      </c>
      <c r="H96" s="160" t="s">
        <v>96</v>
      </c>
      <c r="I96" s="163" t="s">
        <v>68</v>
      </c>
      <c r="J96" s="32">
        <v>165</v>
      </c>
      <c r="K96" s="157">
        <v>4744</v>
      </c>
    </row>
    <row r="97" spans="2:11" x14ac:dyDescent="0.2">
      <c r="B97" s="134">
        <v>203</v>
      </c>
      <c r="C97" s="135">
        <v>4</v>
      </c>
      <c r="D97" s="134">
        <v>5345</v>
      </c>
      <c r="E97" s="135" t="s">
        <v>71</v>
      </c>
      <c r="F97" s="134" t="s">
        <v>69</v>
      </c>
      <c r="G97" s="32">
        <v>52</v>
      </c>
      <c r="H97" s="160" t="s">
        <v>96</v>
      </c>
      <c r="I97" s="163" t="s">
        <v>68</v>
      </c>
      <c r="J97" s="32">
        <v>207</v>
      </c>
      <c r="K97" s="158">
        <v>5233</v>
      </c>
    </row>
    <row r="98" spans="2:11" x14ac:dyDescent="0.2">
      <c r="B98" s="134">
        <v>203</v>
      </c>
      <c r="C98" s="135">
        <v>5</v>
      </c>
      <c r="D98" s="134">
        <v>5345</v>
      </c>
      <c r="E98" s="135" t="s">
        <v>71</v>
      </c>
      <c r="F98" s="134" t="s">
        <v>69</v>
      </c>
      <c r="G98" s="32">
        <v>52</v>
      </c>
      <c r="H98" s="160" t="s">
        <v>96</v>
      </c>
      <c r="I98" s="163" t="s">
        <v>69</v>
      </c>
      <c r="J98" s="32">
        <v>198</v>
      </c>
      <c r="K98" s="158">
        <v>5327</v>
      </c>
    </row>
    <row r="99" spans="2:11" x14ac:dyDescent="0.2">
      <c r="B99" s="134">
        <v>201</v>
      </c>
      <c r="C99" s="135">
        <v>5</v>
      </c>
      <c r="D99" s="134">
        <v>5345</v>
      </c>
      <c r="E99" s="135" t="s">
        <v>71</v>
      </c>
      <c r="F99" s="134" t="s">
        <v>70</v>
      </c>
      <c r="G99" s="32">
        <v>52</v>
      </c>
      <c r="H99" s="160" t="s">
        <v>96</v>
      </c>
      <c r="I99" s="163" t="s">
        <v>68</v>
      </c>
      <c r="J99" s="32">
        <v>196</v>
      </c>
      <c r="K99" s="158">
        <v>4907</v>
      </c>
    </row>
    <row r="100" spans="2:11" x14ac:dyDescent="0.2">
      <c r="B100" s="134">
        <v>213</v>
      </c>
      <c r="C100" s="135">
        <v>5</v>
      </c>
      <c r="D100" s="134">
        <v>5345</v>
      </c>
      <c r="E100" s="135" t="s">
        <v>71</v>
      </c>
      <c r="F100" s="134" t="s">
        <v>70</v>
      </c>
      <c r="G100" s="32">
        <v>52</v>
      </c>
      <c r="H100" s="160" t="s">
        <v>96</v>
      </c>
      <c r="I100" s="163" t="s">
        <v>69</v>
      </c>
      <c r="J100" s="32">
        <v>208</v>
      </c>
      <c r="K100" s="158">
        <v>4969</v>
      </c>
    </row>
    <row r="101" spans="2:11" x14ac:dyDescent="0.2">
      <c r="B101" s="134">
        <v>165</v>
      </c>
      <c r="C101" s="135">
        <v>6</v>
      </c>
      <c r="D101" s="134">
        <v>5370</v>
      </c>
      <c r="E101" s="135" t="s">
        <v>71</v>
      </c>
      <c r="F101" s="134" t="s">
        <v>70</v>
      </c>
      <c r="G101" s="32">
        <v>46</v>
      </c>
      <c r="H101" s="160" t="s">
        <v>96</v>
      </c>
      <c r="I101" s="163" t="s">
        <v>68</v>
      </c>
      <c r="J101" s="32">
        <v>162</v>
      </c>
      <c r="K101" s="158">
        <v>5214</v>
      </c>
    </row>
    <row r="102" spans="2:11" x14ac:dyDescent="0.2">
      <c r="B102" s="134">
        <v>166</v>
      </c>
      <c r="C102" s="135">
        <v>7</v>
      </c>
      <c r="D102" s="134">
        <v>5403</v>
      </c>
      <c r="E102" s="135" t="s">
        <v>71</v>
      </c>
      <c r="F102" s="134" t="s">
        <v>69</v>
      </c>
      <c r="G102" s="32">
        <v>44</v>
      </c>
      <c r="H102" s="160" t="s">
        <v>96</v>
      </c>
      <c r="I102" s="163" t="s">
        <v>68</v>
      </c>
      <c r="J102" s="32">
        <v>163</v>
      </c>
      <c r="K102" s="158">
        <v>5423</v>
      </c>
    </row>
    <row r="103" spans="2:11" x14ac:dyDescent="0.2">
      <c r="B103" s="134">
        <v>149</v>
      </c>
      <c r="C103" s="135">
        <v>4</v>
      </c>
      <c r="D103" s="134">
        <v>5450</v>
      </c>
      <c r="E103" s="135" t="s">
        <v>68</v>
      </c>
      <c r="F103" s="134" t="s">
        <v>70</v>
      </c>
      <c r="G103" s="32">
        <v>38</v>
      </c>
      <c r="H103" s="160" t="s">
        <v>96</v>
      </c>
      <c r="I103" s="163" t="s">
        <v>68</v>
      </c>
      <c r="J103" s="32">
        <v>145</v>
      </c>
      <c r="K103" s="158">
        <v>5051</v>
      </c>
    </row>
    <row r="104" spans="2:11" x14ac:dyDescent="0.2">
      <c r="B104" s="134">
        <v>212</v>
      </c>
      <c r="C104" s="135">
        <v>5</v>
      </c>
      <c r="D104" s="134">
        <v>5454</v>
      </c>
      <c r="E104" s="135" t="s">
        <v>71</v>
      </c>
      <c r="F104" s="134" t="s">
        <v>69</v>
      </c>
      <c r="G104" s="32">
        <v>52</v>
      </c>
      <c r="H104" s="160" t="s">
        <v>96</v>
      </c>
      <c r="I104" s="163" t="s">
        <v>68</v>
      </c>
      <c r="J104" s="32">
        <v>207</v>
      </c>
      <c r="K104" s="158">
        <v>4795</v>
      </c>
    </row>
    <row r="105" spans="2:11" x14ac:dyDescent="0.2">
      <c r="B105" s="134">
        <v>154</v>
      </c>
      <c r="C105" s="135">
        <v>4</v>
      </c>
      <c r="D105" s="134">
        <v>5455</v>
      </c>
      <c r="E105" s="135" t="s">
        <v>68</v>
      </c>
      <c r="F105" s="134" t="s">
        <v>68</v>
      </c>
      <c r="G105" s="32">
        <v>39</v>
      </c>
      <c r="H105" s="160" t="s">
        <v>96</v>
      </c>
      <c r="I105" s="163" t="s">
        <v>68</v>
      </c>
      <c r="J105" s="32">
        <v>152</v>
      </c>
      <c r="K105" s="157">
        <v>5461</v>
      </c>
    </row>
    <row r="106" spans="2:11" x14ac:dyDescent="0.2">
      <c r="B106" s="134">
        <v>98</v>
      </c>
      <c r="C106" s="135">
        <v>4</v>
      </c>
      <c r="D106" s="134">
        <v>5500</v>
      </c>
      <c r="E106" s="135" t="s">
        <v>68</v>
      </c>
      <c r="F106" s="134" t="s">
        <v>70</v>
      </c>
      <c r="G106" s="32">
        <v>27</v>
      </c>
      <c r="H106" s="160" t="s">
        <v>96</v>
      </c>
      <c r="I106" s="163" t="s">
        <v>69</v>
      </c>
      <c r="J106" s="32">
        <v>96</v>
      </c>
      <c r="K106" s="158">
        <v>5730</v>
      </c>
    </row>
    <row r="107" spans="2:11" x14ac:dyDescent="0.2">
      <c r="B107" s="134">
        <v>167</v>
      </c>
      <c r="C107" s="135">
        <v>6</v>
      </c>
      <c r="D107" s="134">
        <v>5571</v>
      </c>
      <c r="E107" s="135" t="s">
        <v>71</v>
      </c>
      <c r="F107" s="134" t="s">
        <v>69</v>
      </c>
      <c r="G107" s="32">
        <v>46</v>
      </c>
      <c r="H107" s="160" t="s">
        <v>96</v>
      </c>
      <c r="I107" s="163" t="s">
        <v>68</v>
      </c>
      <c r="J107" s="32">
        <v>161</v>
      </c>
      <c r="K107" s="158">
        <v>4812</v>
      </c>
    </row>
    <row r="108" spans="2:11" x14ac:dyDescent="0.2">
      <c r="B108" s="134">
        <v>162</v>
      </c>
      <c r="C108" s="135">
        <v>6</v>
      </c>
      <c r="D108" s="134">
        <v>5573</v>
      </c>
      <c r="E108" s="135" t="s">
        <v>71</v>
      </c>
      <c r="F108" s="134" t="s">
        <v>69</v>
      </c>
      <c r="G108" s="32">
        <v>45</v>
      </c>
      <c r="H108" s="160" t="s">
        <v>96</v>
      </c>
      <c r="I108" s="163" t="s">
        <v>68</v>
      </c>
      <c r="J108" s="32">
        <v>162</v>
      </c>
      <c r="K108" s="158">
        <v>4834</v>
      </c>
    </row>
    <row r="109" spans="2:11" x14ac:dyDescent="0.2">
      <c r="B109" s="134">
        <v>186</v>
      </c>
      <c r="C109" s="135">
        <v>6</v>
      </c>
      <c r="D109" s="134">
        <v>5678</v>
      </c>
      <c r="E109" s="135" t="s">
        <v>71</v>
      </c>
      <c r="F109" s="134" t="s">
        <v>68</v>
      </c>
      <c r="G109" s="32">
        <v>48</v>
      </c>
      <c r="H109" s="160" t="s">
        <v>96</v>
      </c>
      <c r="I109" s="163" t="s">
        <v>68</v>
      </c>
      <c r="J109" s="32">
        <v>187</v>
      </c>
      <c r="K109" s="158">
        <v>5796</v>
      </c>
    </row>
    <row r="110" spans="2:11" x14ac:dyDescent="0.2">
      <c r="B110" s="134">
        <v>161</v>
      </c>
      <c r="C110" s="135">
        <v>6</v>
      </c>
      <c r="D110" s="134">
        <v>5897</v>
      </c>
      <c r="E110" s="135" t="s">
        <v>71</v>
      </c>
      <c r="F110" s="134" t="s">
        <v>68</v>
      </c>
      <c r="G110" s="32">
        <v>45</v>
      </c>
      <c r="H110" s="160" t="s">
        <v>96</v>
      </c>
      <c r="I110" s="163" t="s">
        <v>69</v>
      </c>
      <c r="J110" s="32">
        <v>158</v>
      </c>
      <c r="K110" s="158">
        <v>5526</v>
      </c>
    </row>
    <row r="111" spans="2:11" x14ac:dyDescent="0.2">
      <c r="B111" s="134">
        <v>188</v>
      </c>
      <c r="C111" s="135">
        <v>6</v>
      </c>
      <c r="D111" s="134">
        <v>5965</v>
      </c>
      <c r="E111" s="135" t="s">
        <v>71</v>
      </c>
      <c r="F111" s="134" t="s">
        <v>68</v>
      </c>
      <c r="G111" s="32">
        <v>48</v>
      </c>
      <c r="H111" s="160" t="s">
        <v>96</v>
      </c>
      <c r="I111" s="163" t="s">
        <v>68</v>
      </c>
      <c r="J111" s="32">
        <v>182</v>
      </c>
      <c r="K111" s="157">
        <v>4843</v>
      </c>
    </row>
    <row r="112" spans="2:11" x14ac:dyDescent="0.2">
      <c r="B112" s="31"/>
      <c r="C112" s="31"/>
      <c r="D112" s="31"/>
      <c r="E112" s="31"/>
      <c r="F112" s="31"/>
      <c r="G112" s="31"/>
      <c r="H112" s="161"/>
      <c r="I112" s="31"/>
      <c r="J112" s="158"/>
      <c r="K112" s="158"/>
    </row>
    <row r="113" spans="2:11" x14ac:dyDescent="0.2">
      <c r="B113" s="31"/>
      <c r="C113" s="31"/>
      <c r="D113" s="31"/>
      <c r="E113" s="31"/>
      <c r="F113" s="31"/>
      <c r="G113" s="31"/>
      <c r="H113" s="161"/>
      <c r="I113" s="31"/>
      <c r="J113" s="158"/>
      <c r="K113" s="158"/>
    </row>
    <row r="114" spans="2:11" x14ac:dyDescent="0.2">
      <c r="B114" s="31"/>
      <c r="C114" s="31"/>
      <c r="D114" s="31"/>
      <c r="E114" s="31"/>
      <c r="F114" s="31"/>
      <c r="G114" s="31"/>
      <c r="H114" s="161"/>
      <c r="I114" s="31"/>
      <c r="J114" s="158"/>
      <c r="K114" s="31"/>
    </row>
    <row r="115" spans="2:11" x14ac:dyDescent="0.2">
      <c r="B115" s="31"/>
      <c r="C115" s="31"/>
      <c r="D115" s="31"/>
      <c r="E115" s="31"/>
      <c r="F115" s="31"/>
      <c r="G115" s="31"/>
      <c r="H115" s="31"/>
      <c r="I115" s="31"/>
      <c r="J115" s="158"/>
      <c r="K115" s="31"/>
    </row>
    <row r="116" spans="2:11" x14ac:dyDescent="0.2">
      <c r="B116" s="31"/>
      <c r="C116" s="31"/>
      <c r="D116" s="31"/>
      <c r="E116" s="31"/>
      <c r="F116" s="31"/>
      <c r="G116" s="31"/>
      <c r="H116" s="31"/>
      <c r="I116" s="31"/>
      <c r="J116" s="158"/>
      <c r="K116" s="31"/>
    </row>
    <row r="117" spans="2:11" x14ac:dyDescent="0.2">
      <c r="B117" s="31"/>
      <c r="C117" s="31"/>
      <c r="D117" s="31"/>
      <c r="E117" s="31"/>
      <c r="F117" s="31"/>
      <c r="G117" s="31"/>
      <c r="H117" s="31"/>
      <c r="I117" s="31"/>
      <c r="J117" s="158"/>
      <c r="K117" s="31"/>
    </row>
    <row r="118" spans="2:11" x14ac:dyDescent="0.2">
      <c r="B118" s="31"/>
      <c r="C118" s="31"/>
      <c r="D118" s="31"/>
      <c r="E118" s="31"/>
      <c r="F118" s="31"/>
      <c r="G118" s="31"/>
      <c r="H118" s="31"/>
      <c r="I118" s="31"/>
      <c r="J118" s="158"/>
      <c r="K118" s="31"/>
    </row>
    <row r="119" spans="2:11" x14ac:dyDescent="0.2">
      <c r="B119" s="31"/>
      <c r="C119" s="31"/>
      <c r="D119" s="31"/>
      <c r="E119" s="31"/>
      <c r="F119" s="31"/>
      <c r="G119" s="31"/>
      <c r="H119" s="31"/>
      <c r="I119" s="31"/>
      <c r="J119" s="157"/>
      <c r="K119" s="31"/>
    </row>
    <row r="120" spans="2:11" x14ac:dyDescent="0.2">
      <c r="B120" s="31"/>
      <c r="C120" s="31"/>
      <c r="D120" s="31"/>
      <c r="E120" s="31"/>
      <c r="F120" s="31"/>
      <c r="G120" s="31"/>
      <c r="H120" s="31"/>
      <c r="I120" s="31"/>
      <c r="J120" s="158"/>
      <c r="K120" s="31"/>
    </row>
    <row r="121" spans="2:11" x14ac:dyDescent="0.2">
      <c r="B121" s="31"/>
      <c r="C121" s="31"/>
      <c r="D121" s="31"/>
      <c r="E121" s="31"/>
      <c r="F121" s="31"/>
      <c r="G121" s="31"/>
      <c r="H121" s="31"/>
      <c r="I121" s="31"/>
      <c r="J121" s="158"/>
      <c r="K121" s="31"/>
    </row>
    <row r="122" spans="2:11" x14ac:dyDescent="0.2">
      <c r="B122" s="31"/>
      <c r="C122" s="31"/>
      <c r="D122" s="31"/>
      <c r="E122" s="31"/>
      <c r="F122" s="31"/>
      <c r="G122" s="31"/>
      <c r="H122" s="31"/>
      <c r="I122" s="31"/>
      <c r="J122" s="158"/>
      <c r="K122" s="31"/>
    </row>
    <row r="123" spans="2:11" x14ac:dyDescent="0.2">
      <c r="B123" s="31"/>
      <c r="C123" s="31"/>
      <c r="D123" s="31"/>
      <c r="E123" s="31"/>
      <c r="F123" s="31"/>
      <c r="G123" s="31"/>
      <c r="H123" s="31"/>
      <c r="I123" s="31"/>
      <c r="J123" s="158"/>
      <c r="K123" s="31"/>
    </row>
    <row r="124" spans="2:11" x14ac:dyDescent="0.2">
      <c r="B124" s="31"/>
      <c r="C124" s="31"/>
      <c r="D124" s="31"/>
      <c r="E124" s="31"/>
      <c r="F124" s="31"/>
      <c r="G124" s="31"/>
      <c r="H124" s="31"/>
      <c r="I124" s="31"/>
      <c r="J124" s="158"/>
      <c r="K124" s="31"/>
    </row>
    <row r="125" spans="2:11" x14ac:dyDescent="0.2">
      <c r="B125" s="31"/>
      <c r="C125" s="31"/>
      <c r="D125" s="31"/>
      <c r="E125" s="31"/>
      <c r="F125" s="31"/>
      <c r="G125" s="31"/>
      <c r="H125" s="31"/>
      <c r="I125" s="31"/>
      <c r="J125" s="158"/>
      <c r="K125" s="31"/>
    </row>
    <row r="126" spans="2:11" x14ac:dyDescent="0.2">
      <c r="B126" s="31"/>
      <c r="C126" s="31"/>
      <c r="D126" s="31"/>
      <c r="E126" s="31"/>
      <c r="F126" s="31"/>
      <c r="G126" s="31"/>
      <c r="H126" s="31"/>
      <c r="I126" s="31"/>
      <c r="J126" s="158"/>
      <c r="K126" s="31"/>
    </row>
    <row r="127" spans="2:11" x14ac:dyDescent="0.2">
      <c r="B127" s="31"/>
      <c r="C127" s="31"/>
      <c r="D127" s="31"/>
      <c r="E127" s="31"/>
      <c r="F127" s="31"/>
      <c r="G127" s="31"/>
      <c r="H127" s="31"/>
      <c r="I127" s="31"/>
      <c r="J127" s="158"/>
      <c r="K127" s="31"/>
    </row>
    <row r="128" spans="2:11" x14ac:dyDescent="0.2">
      <c r="B128" s="31"/>
      <c r="C128" s="31"/>
      <c r="D128" s="31"/>
      <c r="E128" s="31"/>
      <c r="F128" s="31"/>
      <c r="G128" s="31"/>
      <c r="H128" s="31"/>
      <c r="I128" s="31"/>
      <c r="J128" s="31"/>
      <c r="K128" s="31"/>
    </row>
    <row r="129" spans="2:11" x14ac:dyDescent="0.2"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2:11" x14ac:dyDescent="0.2">
      <c r="B130" s="31"/>
      <c r="C130" s="31"/>
      <c r="D130" s="31"/>
      <c r="E130" s="31"/>
      <c r="F130" s="31"/>
      <c r="G130" s="31"/>
      <c r="H130" s="31"/>
      <c r="I130" s="31"/>
      <c r="J130" s="31"/>
      <c r="K130" s="31"/>
    </row>
    <row r="131" spans="2:11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K131" s="31"/>
    </row>
    <row r="132" spans="2:11" x14ac:dyDescent="0.2">
      <c r="B132" s="31"/>
      <c r="C132" s="31"/>
      <c r="D132" s="31"/>
      <c r="E132" s="31"/>
      <c r="F132" s="31"/>
      <c r="G132" s="31"/>
      <c r="H132" s="31"/>
      <c r="I132" s="31"/>
      <c r="J132" s="31"/>
      <c r="K132" s="31"/>
    </row>
    <row r="133" spans="2:11" x14ac:dyDescent="0.2">
      <c r="B133" s="31"/>
      <c r="C133" s="31"/>
      <c r="D133" s="31"/>
      <c r="E133" s="31"/>
      <c r="F133" s="31"/>
      <c r="G133" s="31"/>
      <c r="H133" s="31"/>
      <c r="I133" s="31"/>
      <c r="J133" s="31"/>
      <c r="K133" s="31"/>
    </row>
    <row r="134" spans="2:11" x14ac:dyDescent="0.2">
      <c r="B134" s="31"/>
      <c r="C134" s="31"/>
      <c r="D134" s="31"/>
      <c r="E134" s="31"/>
      <c r="F134" s="31"/>
      <c r="G134" s="31"/>
      <c r="H134" s="31"/>
      <c r="I134" s="31"/>
      <c r="J134" s="31"/>
      <c r="K134" s="31"/>
    </row>
    <row r="135" spans="2:11" x14ac:dyDescent="0.2"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6" spans="2:11" x14ac:dyDescent="0.2">
      <c r="B136" s="31"/>
      <c r="C136" s="31"/>
      <c r="D136" s="31"/>
      <c r="E136" s="31"/>
      <c r="F136" s="31"/>
      <c r="G136" s="31"/>
      <c r="H136" s="31"/>
      <c r="I136" s="31"/>
      <c r="J136" s="31"/>
      <c r="K136" s="31"/>
    </row>
    <row r="137" spans="2:11" x14ac:dyDescent="0.2">
      <c r="B137" s="31"/>
      <c r="C137" s="31"/>
      <c r="D137" s="31"/>
      <c r="E137" s="31"/>
      <c r="F137" s="31"/>
      <c r="G137" s="31"/>
      <c r="H137" s="31"/>
      <c r="I137" s="31"/>
      <c r="J137" s="31"/>
      <c r="K137" s="31"/>
    </row>
    <row r="138" spans="2:11" x14ac:dyDescent="0.2">
      <c r="B138" s="31"/>
      <c r="C138" s="31"/>
      <c r="D138" s="31"/>
      <c r="E138" s="31"/>
      <c r="F138" s="31"/>
      <c r="G138" s="31"/>
      <c r="H138" s="31"/>
      <c r="I138" s="31"/>
      <c r="J138" s="31"/>
      <c r="K138" s="31"/>
    </row>
    <row r="139" spans="2:11" x14ac:dyDescent="0.2">
      <c r="B139" s="31"/>
      <c r="C139" s="31"/>
      <c r="D139" s="31"/>
      <c r="E139" s="31"/>
      <c r="F139" s="31"/>
      <c r="G139" s="31"/>
      <c r="H139" s="31"/>
      <c r="I139" s="31"/>
      <c r="J139" s="31"/>
      <c r="K139" s="31"/>
    </row>
    <row r="140" spans="2:11" x14ac:dyDescent="0.2">
      <c r="B140" s="31"/>
      <c r="C140" s="31"/>
      <c r="D140" s="31"/>
      <c r="E140" s="31"/>
      <c r="F140" s="31"/>
      <c r="G140" s="31"/>
      <c r="H140" s="31"/>
      <c r="I140" s="31"/>
      <c r="J140" s="31"/>
      <c r="K140" s="31"/>
    </row>
    <row r="141" spans="2:11" x14ac:dyDescent="0.2">
      <c r="B141" s="31"/>
      <c r="C141" s="31"/>
      <c r="D141" s="31"/>
      <c r="E141" s="31"/>
      <c r="F141" s="31"/>
      <c r="G141" s="31"/>
      <c r="H141" s="31"/>
      <c r="I141" s="31"/>
      <c r="J141" s="31"/>
      <c r="K141" s="31"/>
    </row>
    <row r="142" spans="2:11" x14ac:dyDescent="0.2">
      <c r="B142" s="31"/>
      <c r="C142" s="31"/>
      <c r="D142" s="31"/>
      <c r="E142" s="31"/>
      <c r="F142" s="31"/>
      <c r="G142" s="31"/>
      <c r="H142" s="31"/>
      <c r="I142" s="31"/>
      <c r="J142" s="31"/>
      <c r="K142" s="31"/>
    </row>
    <row r="143" spans="2:11" x14ac:dyDescent="0.2">
      <c r="B143" s="31"/>
      <c r="C143" s="31"/>
      <c r="D143" s="31"/>
      <c r="E143" s="31"/>
      <c r="F143" s="31"/>
      <c r="G143" s="31"/>
      <c r="H143" s="31"/>
      <c r="I143" s="31"/>
      <c r="J143" s="31"/>
      <c r="K143" s="31"/>
    </row>
    <row r="144" spans="2:11" x14ac:dyDescent="0.2">
      <c r="B144" s="31"/>
      <c r="C144" s="31"/>
      <c r="D144" s="31"/>
      <c r="E144" s="31"/>
      <c r="F144" s="31"/>
      <c r="G144" s="31"/>
      <c r="H144" s="31"/>
      <c r="I144" s="31"/>
      <c r="J144" s="31"/>
      <c r="K144" s="31"/>
    </row>
    <row r="145" spans="2:11" x14ac:dyDescent="0.2">
      <c r="B145" s="31"/>
      <c r="C145" s="31"/>
      <c r="D145" s="31"/>
      <c r="E145" s="31"/>
      <c r="F145" s="31"/>
      <c r="G145" s="31"/>
      <c r="H145" s="31"/>
      <c r="I145" s="31"/>
      <c r="J145" s="31"/>
      <c r="K145" s="31"/>
    </row>
    <row r="146" spans="2:11" x14ac:dyDescent="0.2">
      <c r="B146" s="31"/>
      <c r="C146" s="31"/>
      <c r="D146" s="31"/>
      <c r="E146" s="31"/>
      <c r="F146" s="31"/>
      <c r="G146" s="31"/>
      <c r="H146" s="31"/>
      <c r="I146" s="31"/>
      <c r="J146" s="31"/>
      <c r="K146" s="31"/>
    </row>
    <row r="147" spans="2:11" x14ac:dyDescent="0.2">
      <c r="B147" s="31"/>
      <c r="C147" s="31"/>
      <c r="D147" s="31"/>
      <c r="E147" s="31"/>
      <c r="F147" s="31"/>
      <c r="G147" s="31"/>
      <c r="H147" s="31"/>
      <c r="I147" s="31"/>
      <c r="J147" s="31"/>
      <c r="K147" s="31"/>
    </row>
    <row r="148" spans="2:11" x14ac:dyDescent="0.2">
      <c r="B148" s="31"/>
      <c r="C148" s="31"/>
      <c r="D148" s="31"/>
      <c r="E148" s="31"/>
      <c r="F148" s="31"/>
      <c r="G148" s="31"/>
      <c r="H148" s="31"/>
      <c r="I148" s="31"/>
      <c r="J148" s="31"/>
      <c r="K148" s="31"/>
    </row>
    <row r="149" spans="2:11" x14ac:dyDescent="0.2">
      <c r="B149" s="31"/>
      <c r="C149" s="31"/>
      <c r="D149" s="31"/>
      <c r="E149" s="31"/>
      <c r="F149" s="31"/>
      <c r="G149" s="31"/>
      <c r="H149" s="31"/>
      <c r="I149" s="31"/>
      <c r="J149" s="31"/>
      <c r="K149" s="31"/>
    </row>
    <row r="150" spans="2:11" x14ac:dyDescent="0.2">
      <c r="B150" s="31"/>
      <c r="C150" s="31"/>
      <c r="D150" s="31"/>
      <c r="E150" s="31"/>
      <c r="F150" s="31"/>
      <c r="G150" s="31"/>
      <c r="H150" s="31"/>
      <c r="I150" s="31"/>
      <c r="J150" s="31"/>
      <c r="K150" s="31"/>
    </row>
    <row r="151" spans="2:11" x14ac:dyDescent="0.2">
      <c r="B151" s="31"/>
      <c r="C151" s="31"/>
      <c r="D151" s="31"/>
      <c r="E151" s="31"/>
      <c r="F151" s="31"/>
      <c r="G151" s="31"/>
      <c r="H151" s="31"/>
      <c r="I151" s="31"/>
      <c r="J151" s="31"/>
      <c r="K151" s="31"/>
    </row>
    <row r="152" spans="2:11" x14ac:dyDescent="0.2">
      <c r="B152" s="31"/>
      <c r="C152" s="31"/>
      <c r="D152" s="31"/>
      <c r="E152" s="31"/>
      <c r="F152" s="31"/>
      <c r="G152" s="31"/>
      <c r="H152" s="31"/>
      <c r="I152" s="31"/>
      <c r="J152" s="31"/>
      <c r="K152" s="31"/>
    </row>
    <row r="153" spans="2:11" x14ac:dyDescent="0.2">
      <c r="B153" s="31"/>
      <c r="C153" s="31"/>
      <c r="D153" s="31"/>
      <c r="E153" s="31"/>
      <c r="F153" s="31"/>
      <c r="G153" s="31"/>
      <c r="H153" s="31"/>
      <c r="I153" s="31"/>
      <c r="J153" s="31"/>
      <c r="K153" s="31"/>
    </row>
    <row r="154" spans="2:11" x14ac:dyDescent="0.2">
      <c r="B154" s="31"/>
      <c r="C154" s="31"/>
      <c r="D154" s="31"/>
      <c r="E154" s="31"/>
      <c r="F154" s="31"/>
      <c r="G154" s="31"/>
      <c r="H154" s="31"/>
      <c r="I154" s="31"/>
      <c r="J154" s="31"/>
      <c r="K154" s="31"/>
    </row>
    <row r="155" spans="2:11" x14ac:dyDescent="0.2">
      <c r="B155" s="31"/>
      <c r="C155" s="31"/>
      <c r="D155" s="31"/>
      <c r="E155" s="31"/>
      <c r="F155" s="31"/>
      <c r="G155" s="31"/>
      <c r="H155" s="31"/>
      <c r="I155" s="31"/>
      <c r="J155" s="31"/>
      <c r="K155" s="31"/>
    </row>
    <row r="156" spans="2:11" x14ac:dyDescent="0.2">
      <c r="B156" s="31"/>
      <c r="C156" s="31"/>
      <c r="D156" s="31"/>
      <c r="E156" s="31"/>
      <c r="F156" s="31"/>
      <c r="G156" s="31"/>
      <c r="H156" s="31"/>
      <c r="I156" s="31"/>
      <c r="J156" s="31"/>
      <c r="K156" s="31"/>
    </row>
    <row r="157" spans="2:11" x14ac:dyDescent="0.2"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2:11" x14ac:dyDescent="0.2">
      <c r="B158" s="31"/>
      <c r="C158" s="31"/>
      <c r="D158" s="31"/>
      <c r="E158" s="31"/>
      <c r="F158" s="31"/>
      <c r="G158" s="31"/>
      <c r="H158" s="31"/>
      <c r="I158" s="31"/>
      <c r="J158" s="31"/>
      <c r="K158" s="31"/>
    </row>
    <row r="159" spans="2:11" x14ac:dyDescent="0.2">
      <c r="B159" s="31"/>
      <c r="C159" s="31"/>
      <c r="D159" s="31"/>
      <c r="E159" s="31"/>
      <c r="F159" s="31"/>
      <c r="G159" s="31"/>
      <c r="H159" s="31"/>
      <c r="I159" s="31"/>
      <c r="J159" s="31"/>
      <c r="K159" s="31"/>
    </row>
    <row r="160" spans="2:11" x14ac:dyDescent="0.2">
      <c r="B160" s="31"/>
      <c r="C160" s="31"/>
      <c r="D160" s="31"/>
      <c r="E160" s="31"/>
      <c r="F160" s="31"/>
      <c r="G160" s="31"/>
      <c r="H160" s="31"/>
      <c r="I160" s="31"/>
      <c r="J160" s="31"/>
      <c r="K160" s="31"/>
    </row>
    <row r="161" spans="2:11" x14ac:dyDescent="0.2">
      <c r="B161" s="31"/>
      <c r="C161" s="31"/>
      <c r="D161" s="31"/>
      <c r="E161" s="31"/>
      <c r="F161" s="31"/>
      <c r="G161" s="31"/>
      <c r="H161" s="31"/>
      <c r="I161" s="31"/>
      <c r="J161" s="31"/>
      <c r="K161" s="31"/>
    </row>
    <row r="162" spans="2:11" x14ac:dyDescent="0.2">
      <c r="B162" s="31"/>
      <c r="C162" s="31"/>
      <c r="D162" s="31"/>
      <c r="E162" s="31"/>
      <c r="F162" s="31"/>
      <c r="G162" s="31"/>
      <c r="H162" s="31"/>
      <c r="I162" s="31"/>
      <c r="J162" s="31"/>
      <c r="K162" s="31"/>
    </row>
    <row r="163" spans="2:11" x14ac:dyDescent="0.2">
      <c r="B163" s="31"/>
      <c r="C163" s="31"/>
      <c r="D163" s="31"/>
      <c r="E163" s="31"/>
      <c r="F163" s="31"/>
      <c r="G163" s="31"/>
      <c r="H163" s="31"/>
      <c r="I163" s="31"/>
      <c r="J163" s="31"/>
      <c r="K163" s="31"/>
    </row>
    <row r="164" spans="2:11" x14ac:dyDescent="0.2">
      <c r="B164" s="31"/>
      <c r="C164" s="31"/>
      <c r="D164" s="31"/>
      <c r="E164" s="31"/>
      <c r="F164" s="31"/>
      <c r="G164" s="31"/>
      <c r="H164" s="31"/>
      <c r="I164" s="31"/>
      <c r="J164" s="31"/>
      <c r="K164" s="31"/>
    </row>
    <row r="165" spans="2:11" x14ac:dyDescent="0.2"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2:11" x14ac:dyDescent="0.2"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2:11" x14ac:dyDescent="0.2"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2:11" x14ac:dyDescent="0.2">
      <c r="B168" s="31"/>
      <c r="C168" s="31"/>
      <c r="D168" s="31"/>
      <c r="E168" s="31"/>
      <c r="F168" s="31"/>
      <c r="G168" s="31"/>
      <c r="H168" s="31"/>
      <c r="I168" s="31"/>
      <c r="J168" s="31"/>
      <c r="K168" s="31"/>
    </row>
    <row r="169" spans="2:11" x14ac:dyDescent="0.2">
      <c r="B169" s="31"/>
      <c r="C169" s="31"/>
      <c r="D169" s="31"/>
      <c r="E169" s="31"/>
      <c r="F169" s="31"/>
      <c r="G169" s="31"/>
      <c r="H169" s="31"/>
      <c r="I169" s="31"/>
      <c r="J169" s="31"/>
      <c r="K169" s="31"/>
    </row>
    <row r="170" spans="2:11" x14ac:dyDescent="0.2">
      <c r="B170" s="31"/>
      <c r="C170" s="31"/>
      <c r="D170" s="31"/>
      <c r="E170" s="31"/>
      <c r="F170" s="31"/>
      <c r="G170" s="31"/>
      <c r="H170" s="31"/>
      <c r="I170" s="31"/>
      <c r="J170" s="31"/>
      <c r="K170" s="31"/>
    </row>
    <row r="171" spans="2:11" x14ac:dyDescent="0.2">
      <c r="B171" s="31"/>
      <c r="C171" s="31"/>
      <c r="D171" s="31"/>
      <c r="E171" s="31"/>
      <c r="F171" s="31"/>
      <c r="G171" s="31"/>
      <c r="H171" s="31"/>
      <c r="I171" s="31"/>
      <c r="J171" s="31"/>
      <c r="K171" s="31"/>
    </row>
    <row r="172" spans="2:11" x14ac:dyDescent="0.2">
      <c r="B172" s="31"/>
      <c r="C172" s="31"/>
      <c r="D172" s="31"/>
      <c r="E172" s="31"/>
      <c r="F172" s="31"/>
      <c r="G172" s="31"/>
      <c r="H172" s="31"/>
      <c r="I172" s="31"/>
      <c r="J172" s="31"/>
      <c r="K172" s="31"/>
    </row>
    <row r="173" spans="2:11" x14ac:dyDescent="0.2">
      <c r="B173" s="31"/>
      <c r="C173" s="31"/>
      <c r="D173" s="31"/>
      <c r="E173" s="31"/>
      <c r="F173" s="31"/>
      <c r="G173" s="31"/>
      <c r="H173" s="31"/>
      <c r="I173" s="31"/>
      <c r="J173" s="31"/>
      <c r="K173" s="31"/>
    </row>
    <row r="174" spans="2:11" x14ac:dyDescent="0.2">
      <c r="B174" s="31"/>
      <c r="C174" s="31"/>
      <c r="D174" s="31"/>
      <c r="E174" s="31"/>
      <c r="F174" s="31"/>
      <c r="G174" s="31"/>
      <c r="H174" s="31"/>
      <c r="I174" s="31"/>
      <c r="J174" s="31"/>
      <c r="K174" s="31"/>
    </row>
    <row r="175" spans="2:11" x14ac:dyDescent="0.2">
      <c r="B175" s="31"/>
      <c r="C175" s="31"/>
      <c r="D175" s="31"/>
      <c r="E175" s="31"/>
      <c r="F175" s="31"/>
      <c r="G175" s="31"/>
      <c r="H175" s="31"/>
      <c r="I175" s="31"/>
      <c r="J175" s="31"/>
      <c r="K175" s="31"/>
    </row>
    <row r="176" spans="2:11" x14ac:dyDescent="0.2">
      <c r="B176" s="31"/>
      <c r="C176" s="31"/>
      <c r="D176" s="31"/>
      <c r="E176" s="31"/>
      <c r="F176" s="31"/>
      <c r="G176" s="31"/>
      <c r="H176" s="31"/>
      <c r="I176" s="31"/>
      <c r="J176" s="31"/>
      <c r="K176" s="31"/>
    </row>
    <row r="177" spans="2:11" x14ac:dyDescent="0.2">
      <c r="B177" s="31"/>
      <c r="C177" s="31"/>
      <c r="D177" s="31"/>
      <c r="E177" s="31"/>
      <c r="F177" s="31"/>
      <c r="G177" s="31"/>
      <c r="H177" s="31"/>
      <c r="I177" s="31"/>
      <c r="J177" s="31"/>
      <c r="K177" s="31"/>
    </row>
    <row r="178" spans="2:11" x14ac:dyDescent="0.2">
      <c r="B178" s="31"/>
      <c r="C178" s="31"/>
      <c r="D178" s="31"/>
      <c r="E178" s="31"/>
      <c r="F178" s="31"/>
      <c r="G178" s="31"/>
      <c r="H178" s="31"/>
      <c r="I178" s="31"/>
      <c r="J178" s="31"/>
      <c r="K178" s="31"/>
    </row>
    <row r="179" spans="2:11" x14ac:dyDescent="0.2">
      <c r="B179" s="31"/>
      <c r="C179" s="31"/>
      <c r="D179" s="31"/>
      <c r="E179" s="31"/>
      <c r="F179" s="31"/>
      <c r="G179" s="31"/>
      <c r="H179" s="31"/>
      <c r="I179" s="31"/>
      <c r="J179" s="31"/>
      <c r="K179" s="31"/>
    </row>
    <row r="180" spans="2:11" x14ac:dyDescent="0.2">
      <c r="B180" s="31"/>
      <c r="C180" s="31"/>
      <c r="D180" s="31"/>
      <c r="E180" s="31"/>
      <c r="F180" s="31"/>
      <c r="G180" s="31"/>
      <c r="H180" s="31"/>
      <c r="I180" s="31"/>
      <c r="J180" s="31"/>
      <c r="K180" s="31"/>
    </row>
    <row r="181" spans="2:11" x14ac:dyDescent="0.2">
      <c r="B181" s="31"/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2:11" x14ac:dyDescent="0.2">
      <c r="B182" s="31"/>
      <c r="C182" s="31"/>
      <c r="D182" s="31"/>
      <c r="E182" s="31"/>
      <c r="F182" s="31"/>
      <c r="G182" s="31"/>
      <c r="H182" s="31"/>
      <c r="I182" s="31"/>
      <c r="J182" s="31"/>
      <c r="K182" s="31"/>
    </row>
    <row r="183" spans="2:11" x14ac:dyDescent="0.2">
      <c r="B183" s="31"/>
      <c r="C183" s="31"/>
      <c r="D183" s="31"/>
      <c r="E183" s="31"/>
      <c r="F183" s="31"/>
      <c r="G183" s="31"/>
      <c r="H183" s="31"/>
      <c r="I183" s="31"/>
      <c r="J183" s="31"/>
      <c r="K183" s="31"/>
    </row>
    <row r="184" spans="2:11" x14ac:dyDescent="0.2">
      <c r="B184" s="31"/>
      <c r="C184" s="31"/>
      <c r="D184" s="31"/>
      <c r="E184" s="31"/>
      <c r="F184" s="31"/>
      <c r="G184" s="31"/>
      <c r="H184" s="31"/>
      <c r="I184" s="31"/>
      <c r="J184" s="31"/>
      <c r="K184" s="31"/>
    </row>
    <row r="185" spans="2:11" x14ac:dyDescent="0.2">
      <c r="B185" s="31"/>
      <c r="C185" s="31"/>
      <c r="D185" s="31"/>
      <c r="E185" s="31"/>
      <c r="F185" s="31"/>
      <c r="G185" s="31"/>
      <c r="H185" s="31"/>
      <c r="I185" s="31"/>
      <c r="J185" s="31"/>
      <c r="K185" s="31"/>
    </row>
    <row r="186" spans="2:11" x14ac:dyDescent="0.2">
      <c r="B186" s="31"/>
      <c r="C186" s="31"/>
      <c r="D186" s="31"/>
      <c r="E186" s="31"/>
      <c r="F186" s="31"/>
      <c r="G186" s="31"/>
      <c r="H186" s="31"/>
      <c r="I186" s="31"/>
      <c r="J186" s="31"/>
      <c r="K186" s="31"/>
    </row>
    <row r="187" spans="2:11" x14ac:dyDescent="0.2">
      <c r="B187" s="31"/>
      <c r="C187" s="31"/>
      <c r="D187" s="31"/>
      <c r="E187" s="31"/>
      <c r="F187" s="31"/>
      <c r="G187" s="31"/>
      <c r="H187" s="31"/>
      <c r="I187" s="31"/>
      <c r="J187" s="31"/>
      <c r="K187" s="31"/>
    </row>
    <row r="188" spans="2:11" x14ac:dyDescent="0.2">
      <c r="B188" s="31"/>
      <c r="C188" s="31"/>
      <c r="D188" s="31"/>
      <c r="E188" s="31"/>
      <c r="F188" s="31"/>
      <c r="G188" s="31"/>
      <c r="H188" s="31"/>
      <c r="I188" s="31"/>
      <c r="J188" s="31"/>
      <c r="K188" s="31"/>
    </row>
    <row r="189" spans="2:11" x14ac:dyDescent="0.2">
      <c r="B189" s="31"/>
      <c r="C189" s="31"/>
      <c r="D189" s="31"/>
      <c r="E189" s="31"/>
      <c r="F189" s="31"/>
      <c r="G189" s="31"/>
      <c r="H189" s="31"/>
      <c r="I189" s="31"/>
      <c r="J189" s="31"/>
      <c r="K189" s="31"/>
    </row>
    <row r="190" spans="2:11" x14ac:dyDescent="0.2">
      <c r="B190" s="31"/>
      <c r="C190" s="31"/>
      <c r="D190" s="31"/>
      <c r="E190" s="31"/>
      <c r="F190" s="31"/>
      <c r="G190" s="31"/>
      <c r="H190" s="31"/>
      <c r="I190" s="31"/>
      <c r="J190" s="31"/>
      <c r="K190" s="31"/>
    </row>
    <row r="191" spans="2:11" x14ac:dyDescent="0.2">
      <c r="B191" s="31"/>
      <c r="C191" s="31"/>
      <c r="D191" s="31"/>
      <c r="E191" s="31"/>
      <c r="F191" s="31"/>
      <c r="G191" s="31"/>
      <c r="H191" s="31"/>
      <c r="I191" s="31"/>
      <c r="J191" s="31"/>
      <c r="K191" s="31"/>
    </row>
    <row r="192" spans="2:11" x14ac:dyDescent="0.2">
      <c r="B192" s="31"/>
      <c r="C192" s="31"/>
      <c r="D192" s="31"/>
      <c r="E192" s="31"/>
      <c r="F192" s="31"/>
      <c r="G192" s="31"/>
      <c r="H192" s="31"/>
      <c r="I192" s="31"/>
      <c r="J192" s="31"/>
      <c r="K192" s="31"/>
    </row>
    <row r="193" spans="2:11" x14ac:dyDescent="0.2">
      <c r="B193" s="31"/>
      <c r="C193" s="31"/>
      <c r="D193" s="31"/>
      <c r="E193" s="31"/>
      <c r="F193" s="31"/>
      <c r="G193" s="31"/>
      <c r="H193" s="31"/>
      <c r="I193" s="31"/>
      <c r="J193" s="31"/>
      <c r="K193" s="31"/>
    </row>
    <row r="194" spans="2:11" x14ac:dyDescent="0.2">
      <c r="B194" s="31"/>
      <c r="C194" s="31"/>
      <c r="D194" s="31"/>
      <c r="E194" s="31"/>
      <c r="F194" s="31"/>
      <c r="G194" s="31"/>
      <c r="H194" s="31"/>
      <c r="I194" s="31"/>
      <c r="J194" s="31"/>
      <c r="K194" s="31"/>
    </row>
    <row r="195" spans="2:11" x14ac:dyDescent="0.2">
      <c r="B195" s="31"/>
      <c r="C195" s="31"/>
      <c r="D195" s="31"/>
      <c r="E195" s="31"/>
      <c r="F195" s="31"/>
      <c r="G195" s="31"/>
      <c r="H195" s="31"/>
      <c r="I195" s="31"/>
      <c r="J195" s="31"/>
      <c r="K195" s="31"/>
    </row>
    <row r="196" spans="2:11" x14ac:dyDescent="0.2">
      <c r="B196" s="31"/>
      <c r="C196" s="31"/>
      <c r="D196" s="31"/>
      <c r="E196" s="31"/>
      <c r="F196" s="31"/>
      <c r="G196" s="31"/>
      <c r="H196" s="31"/>
      <c r="I196" s="31"/>
      <c r="J196" s="31"/>
      <c r="K196" s="31"/>
    </row>
    <row r="197" spans="2:11" x14ac:dyDescent="0.2">
      <c r="B197" s="31"/>
      <c r="C197" s="31"/>
      <c r="D197" s="31"/>
      <c r="E197" s="31"/>
      <c r="F197" s="31"/>
      <c r="G197" s="31"/>
      <c r="H197" s="31"/>
      <c r="I197" s="31"/>
      <c r="J197" s="31"/>
      <c r="K197" s="31"/>
    </row>
    <row r="198" spans="2:11" x14ac:dyDescent="0.2">
      <c r="B198" s="31"/>
      <c r="C198" s="31"/>
      <c r="D198" s="31"/>
      <c r="E198" s="31"/>
      <c r="F198" s="31"/>
      <c r="G198" s="31"/>
      <c r="H198" s="31"/>
      <c r="I198" s="31"/>
      <c r="J198" s="31"/>
      <c r="K198" s="31"/>
    </row>
    <row r="199" spans="2:11" x14ac:dyDescent="0.2">
      <c r="B199" s="31"/>
      <c r="C199" s="31"/>
      <c r="D199" s="31"/>
      <c r="E199" s="31"/>
      <c r="F199" s="31"/>
      <c r="G199" s="31"/>
      <c r="H199" s="31"/>
      <c r="I199" s="31"/>
      <c r="J199" s="31"/>
      <c r="K199" s="31"/>
    </row>
    <row r="200" spans="2:11" x14ac:dyDescent="0.2">
      <c r="B200" s="31"/>
      <c r="C200" s="31"/>
      <c r="D200" s="31"/>
      <c r="E200" s="31"/>
      <c r="F200" s="31"/>
      <c r="G200" s="31"/>
      <c r="H200" s="31"/>
      <c r="I200" s="31"/>
      <c r="J200" s="31"/>
      <c r="K200" s="31"/>
    </row>
    <row r="201" spans="2:11" x14ac:dyDescent="0.2">
      <c r="B201" s="31"/>
      <c r="C201" s="31"/>
      <c r="D201" s="31"/>
      <c r="E201" s="31"/>
      <c r="F201" s="31"/>
      <c r="G201" s="31"/>
      <c r="H201" s="31"/>
      <c r="I201" s="31"/>
      <c r="J201" s="31"/>
      <c r="K201" s="31"/>
    </row>
    <row r="202" spans="2:11" x14ac:dyDescent="0.2">
      <c r="B202" s="31"/>
      <c r="C202" s="31"/>
      <c r="D202" s="31"/>
      <c r="E202" s="31"/>
      <c r="F202" s="31"/>
      <c r="G202" s="31"/>
      <c r="H202" s="31"/>
      <c r="I202" s="31"/>
      <c r="J202" s="31"/>
      <c r="K202" s="31"/>
    </row>
  </sheetData>
  <sortState xmlns:xlrd2="http://schemas.microsoft.com/office/spreadsheetml/2017/richdata2" ref="B3:K111">
    <sortCondition ref="D3:D111"/>
  </sortState>
  <mergeCells count="8">
    <mergeCell ref="O5:Q5"/>
    <mergeCell ref="O6:Q6"/>
    <mergeCell ref="M19:N19"/>
    <mergeCell ref="M1:N1"/>
    <mergeCell ref="M5:N5"/>
    <mergeCell ref="M3:N3"/>
    <mergeCell ref="M6:N6"/>
    <mergeCell ref="M15:N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00"/>
  <sheetViews>
    <sheetView topLeftCell="D1" zoomScale="120" zoomScaleNormal="120" workbookViewId="0">
      <selection activeCell="E36" sqref="E36"/>
    </sheetView>
  </sheetViews>
  <sheetFormatPr baseColWidth="10" defaultColWidth="11.5" defaultRowHeight="13" x14ac:dyDescent="0.15"/>
  <cols>
    <col min="1" max="1" width="5.5" customWidth="1"/>
    <col min="2" max="2" width="22.83203125" customWidth="1"/>
    <col min="3" max="3" width="7.5" customWidth="1"/>
    <col min="4" max="4" width="20.83203125" customWidth="1"/>
  </cols>
  <sheetData>
    <row r="1" spans="2:9" ht="16" x14ac:dyDescent="0.2">
      <c r="C1" s="182" t="s">
        <v>55</v>
      </c>
      <c r="D1" s="183"/>
      <c r="E1" s="183"/>
      <c r="F1" s="183"/>
      <c r="G1" s="183"/>
      <c r="H1" s="184"/>
    </row>
    <row r="2" spans="2:9" ht="16" x14ac:dyDescent="0.2">
      <c r="E2" s="105"/>
      <c r="F2" s="104"/>
      <c r="G2" s="104"/>
      <c r="H2" s="104"/>
      <c r="I2" s="104"/>
    </row>
    <row r="3" spans="2:9" ht="17.25" customHeight="1" x14ac:dyDescent="0.15"/>
    <row r="4" spans="2:9" x14ac:dyDescent="0.15">
      <c r="B4" s="103" t="str">
        <f>IF(Data!$N$7=1,Data!$B$2,IF(Data!$N$7=2,Data!$C$2,IF(Data!$N$7=3,Data!$D$2,IF(Data!$N$7=4,Data!$E$2,IF(Data!$N$7=5,Data!$F$2,IF(Data!$N$7=6,Data!$G$2,IF(Data!$N$4=7,Data!$H$2,IF(Data!$N$7=8,Data!$I$2,IF(Data!$N$7=9,Data!$J2,IF(Data!$N$7=10,Data!$K$2,""))))))))))</f>
        <v>Gender</v>
      </c>
      <c r="D4" s="1" t="s">
        <v>54</v>
      </c>
      <c r="E4" s="1" t="s">
        <v>42</v>
      </c>
      <c r="F4" s="1" t="s">
        <v>41</v>
      </c>
      <c r="G4" s="1" t="s">
        <v>40</v>
      </c>
    </row>
    <row r="5" spans="2:9" hidden="1" x14ac:dyDescent="0.15">
      <c r="B5" s="95" t="s">
        <v>24</v>
      </c>
      <c r="D5" s="102"/>
      <c r="E5" s="101">
        <v>0</v>
      </c>
      <c r="F5" s="100"/>
      <c r="G5" s="100"/>
    </row>
    <row r="6" spans="2:9" x14ac:dyDescent="0.15">
      <c r="B6" s="159" t="str">
        <f>IF(AND(Data!$N$7=1,Data!B3&lt;&gt;""),Data!B3,IF(AND(Data!$N$7=2,Data!C3&lt;&gt;""),Data!C3,IF(AND(Data!$N$7=3,Data!D3&lt;&gt;""),Data!D3,IF(AND(Data!$N$7=4,Data!E3&lt;&gt;""),Data!E3,IF(AND(Data!$N$7=5,Data!F3&lt;&gt;""),Data!F3,IF(AND(Data!$N$7=6,Data!G3&lt;&gt;""),Data!G3,IF(AND(Data!$N$7=7,Data!H3&lt;&gt;""),Data!H3,IF(AND(Data!$N$7=8,Data!I3&lt;&gt;""),Data!I3,IF(AND(Data!$N$7=9,Data!J3&lt;&gt;""),Data!J3,IF(AND(Data!$N$7=10,Data!K3&lt;&gt;""),Data!K3,""))))))))))</f>
        <v>M</v>
      </c>
      <c r="D6" s="99" t="str">
        <f>IF(Data!M9&lt;&gt;"",Data!M9,"")</f>
        <v>BA</v>
      </c>
      <c r="E6" s="27">
        <f>IF(AND(Data&lt;&gt;"",D6&lt;&gt;""),COUNTIF(Data,D6),"")</f>
        <v>0</v>
      </c>
      <c r="F6" s="6">
        <f>IF(E6&lt;&gt;"",E6/$F$36,"")</f>
        <v>0</v>
      </c>
      <c r="G6" s="98">
        <f>F6</f>
        <v>0</v>
      </c>
    </row>
    <row r="7" spans="2:9" x14ac:dyDescent="0.15">
      <c r="B7" s="159" t="str">
        <f>IF(AND(Data!$N$7=1,Data!B4&lt;&gt;""),Data!B4,IF(AND(Data!$N$7=2,Data!C4&lt;&gt;""),Data!C4,IF(AND(Data!$N$7=3,Data!D4&lt;&gt;""),Data!D4,IF(AND(Data!$N$7=4,Data!E4&lt;&gt;""),Data!E4,IF(AND(Data!$N$7=5,Data!F4&lt;&gt;""),Data!F4,IF(AND(Data!$N$7=6,Data!G4&lt;&gt;""),Data!G4,IF(AND(Data!$N$7=7,Data!H4&lt;&gt;""),Data!H4,IF(AND(Data!$N$7=8,Data!I4&lt;&gt;""),Data!I4,IF(AND(Data!$N$7=9,Data!J4&lt;&gt;""),Data!J4,IF(AND(Data!$N$7=10,Data!K4&lt;&gt;""),Data!K4,""))))))))))</f>
        <v>M</v>
      </c>
      <c r="D7" s="99" t="str">
        <f>IF(Data!M10&lt;&gt;"",Data!M10,"")</f>
        <v>M</v>
      </c>
      <c r="E7" s="27">
        <f>IF(AND(Data&lt;&gt;"",D7&lt;&gt;""),COUNTIF(Data,D7),"")</f>
        <v>49</v>
      </c>
      <c r="F7" s="6">
        <f>IF(E7&lt;&gt;"",E7/$F$36,"")</f>
        <v>1</v>
      </c>
      <c r="G7" s="98">
        <f>F7</f>
        <v>1</v>
      </c>
    </row>
    <row r="8" spans="2:9" x14ac:dyDescent="0.15">
      <c r="B8" s="159" t="str">
        <f>IF(AND(Data!$N$7=1,Data!B5&lt;&gt;""),Data!B5,IF(AND(Data!$N$7=2,Data!C5&lt;&gt;""),Data!C5,IF(AND(Data!$N$7=3,Data!D5&lt;&gt;""),Data!D5,IF(AND(Data!$N$7=4,Data!E5&lt;&gt;""),Data!E5,IF(AND(Data!$N$7=5,Data!F5&lt;&gt;""),Data!F5,IF(AND(Data!$N$7=6,Data!G5&lt;&gt;""),Data!G5,IF(AND(Data!$N$7=7,Data!H5&lt;&gt;""),Data!H5,IF(AND(Data!$N$7=8,Data!I5&lt;&gt;""),Data!I5,IF(AND(Data!$N$7=9,Data!J5&lt;&gt;""),Data!J5,IF(AND(Data!$N$7=10,Data!K5&lt;&gt;""),Data!K5,""))))))))))</f>
        <v>M</v>
      </c>
      <c r="D8" s="99" t="str">
        <f>IF(Data!M11&lt;&gt;"",Data!M11,"")</f>
        <v>D</v>
      </c>
      <c r="E8" s="27">
        <f>IF(AND(Data&lt;&gt;"",D8&lt;&gt;""),COUNTIF(Data,D8),"")</f>
        <v>0</v>
      </c>
      <c r="F8" s="6">
        <f>IF(E8&lt;&gt;"",E8/$F$36,"")</f>
        <v>0</v>
      </c>
      <c r="G8" s="98">
        <f>F8</f>
        <v>0</v>
      </c>
    </row>
    <row r="9" spans="2:9" x14ac:dyDescent="0.15">
      <c r="B9" s="159" t="str">
        <f>IF(AND(Data!$N$7=1,Data!B6&lt;&gt;""),Data!B6,IF(AND(Data!$N$7=2,Data!C6&lt;&gt;""),Data!C6,IF(AND(Data!$N$7=3,Data!D6&lt;&gt;""),Data!D6,IF(AND(Data!$N$7=4,Data!E6&lt;&gt;""),Data!E6,IF(AND(Data!$N$7=5,Data!F6&lt;&gt;""),Data!F6,IF(AND(Data!$N$7=6,Data!G6&lt;&gt;""),Data!G6,IF(AND(Data!$N$7=7,Data!H6&lt;&gt;""),Data!H6,IF(AND(Data!$N$7=8,Data!I6&lt;&gt;""),Data!I6,IF(AND(Data!$N$7=9,Data!J6&lt;&gt;""),Data!J6,IF(AND(Data!$N$7=10,Data!K6&lt;&gt;""),Data!K6,""))))))))))</f>
        <v>M</v>
      </c>
      <c r="D9" s="99" t="str">
        <f>IF(Data!M12&lt;&gt;"",Data!M12,"")</f>
        <v/>
      </c>
      <c r="E9" s="27" t="str">
        <f>IF(AND(Data&lt;&gt;"",D9&lt;&gt;""),COUNTIF(Data,D9),"")</f>
        <v/>
      </c>
      <c r="F9" s="6" t="str">
        <f>IF(E9&lt;&gt;"",E9/$F$36,"")</f>
        <v/>
      </c>
      <c r="G9" s="98" t="str">
        <f>F9</f>
        <v/>
      </c>
    </row>
    <row r="10" spans="2:9" x14ac:dyDescent="0.15">
      <c r="B10" s="159" t="str">
        <f>IF(AND(Data!$N$7=1,Data!B7&lt;&gt;""),Data!B7,IF(AND(Data!$N$7=2,Data!C7&lt;&gt;""),Data!C7,IF(AND(Data!$N$7=3,Data!D7&lt;&gt;""),Data!D7,IF(AND(Data!$N$7=4,Data!E7&lt;&gt;""),Data!E7,IF(AND(Data!$N$7=5,Data!F7&lt;&gt;""),Data!F7,IF(AND(Data!$N$7=6,Data!G7&lt;&gt;""),Data!G7,IF(AND(Data!$N$7=7,Data!H7&lt;&gt;""),Data!H7,IF(AND(Data!$N$7=8,Data!I7&lt;&gt;""),Data!I7,IF(AND(Data!$N$7=9,Data!J7&lt;&gt;""),Data!J7,IF(AND(Data!$N$7=10,Data!K7&lt;&gt;""),Data!K7,""))))))))))</f>
        <v>M</v>
      </c>
      <c r="D10" s="99" t="str">
        <f>IF(Data!M13&lt;&gt;"",Data!M13,"")</f>
        <v/>
      </c>
      <c r="E10" s="27" t="str">
        <f>IF(AND(Data&lt;&gt;"",D10&lt;&gt;""),COUNTIF(Data,D10),"")</f>
        <v/>
      </c>
      <c r="F10" s="6" t="str">
        <f>IF(E10&lt;&gt;"",E10/$F$36,"")</f>
        <v/>
      </c>
      <c r="G10" s="98" t="str">
        <f>F10</f>
        <v/>
      </c>
    </row>
    <row r="11" spans="2:9" x14ac:dyDescent="0.15">
      <c r="B11" s="159" t="str">
        <f>IF(AND(Data!$N$7=1,Data!B8&lt;&gt;""),Data!B8,IF(AND(Data!$N$7=2,Data!C8&lt;&gt;""),Data!C8,IF(AND(Data!$N$7=3,Data!D8&lt;&gt;""),Data!D8,IF(AND(Data!$N$7=4,Data!E8&lt;&gt;""),Data!E8,IF(AND(Data!$N$7=5,Data!F8&lt;&gt;""),Data!F8,IF(AND(Data!$N$7=6,Data!G8&lt;&gt;""),Data!G8,IF(AND(Data!$N$7=7,Data!H8&lt;&gt;""),Data!H8,IF(AND(Data!$N$7=8,Data!I8&lt;&gt;""),Data!I8,IF(AND(Data!$N$7=9,Data!J8&lt;&gt;""),Data!J8,IF(AND(Data!$N$7=10,Data!K8&lt;&gt;""),Data!K8,""))))))))))</f>
        <v>M</v>
      </c>
      <c r="E11" s="3"/>
      <c r="F11" s="97"/>
      <c r="G11" s="96"/>
    </row>
    <row r="12" spans="2:9" x14ac:dyDescent="0.15">
      <c r="B12" s="159" t="str">
        <f>IF(AND(Data!$N$7=1,Data!B9&lt;&gt;""),Data!B9,IF(AND(Data!$N$7=2,Data!C9&lt;&gt;""),Data!C9,IF(AND(Data!$N$7=3,Data!D9&lt;&gt;""),Data!D9,IF(AND(Data!$N$7=4,Data!E9&lt;&gt;""),Data!E9,IF(AND(Data!$N$7=5,Data!F9&lt;&gt;""),Data!F9,IF(AND(Data!$N$7=6,Data!G9&lt;&gt;""),Data!G9,IF(AND(Data!$N$7=7,Data!H9&lt;&gt;""),Data!H9,IF(AND(Data!$N$7=8,Data!I9&lt;&gt;""),Data!I9,IF(AND(Data!$N$7=9,Data!J9&lt;&gt;""),Data!J9,IF(AND(Data!$N$7=10,Data!K9&lt;&gt;""),Data!K9,""))))))))))</f>
        <v>M</v>
      </c>
    </row>
    <row r="13" spans="2:9" x14ac:dyDescent="0.15">
      <c r="B13" s="159" t="str">
        <f>IF(AND(Data!$N$7=1,Data!B10&lt;&gt;""),Data!B10,IF(AND(Data!$N$7=2,Data!C10&lt;&gt;""),Data!C10,IF(AND(Data!$N$7=3,Data!D10&lt;&gt;""),Data!D10,IF(AND(Data!$N$7=4,Data!E10&lt;&gt;""),Data!E10,IF(AND(Data!$N$7=5,Data!F10&lt;&gt;""),Data!F10,IF(AND(Data!$N$7=6,Data!G10&lt;&gt;""),Data!G10,IF(AND(Data!$N$7=7,Data!H10&lt;&gt;""),Data!H10,IF(AND(Data!$N$7=8,Data!I10&lt;&gt;""),Data!I10,IF(AND(Data!$N$7=9,Data!J10&lt;&gt;""),Data!J10,IF(AND(Data!$N$7=10,Data!K10&lt;&gt;""),Data!K10,""))))))))))</f>
        <v>M</v>
      </c>
    </row>
    <row r="14" spans="2:9" x14ac:dyDescent="0.15">
      <c r="B14" s="159" t="str">
        <f>IF(AND(Data!$N$7=1,Data!B11&lt;&gt;""),Data!B11,IF(AND(Data!$N$7=2,Data!C11&lt;&gt;""),Data!C11,IF(AND(Data!$N$7=3,Data!D11&lt;&gt;""),Data!D11,IF(AND(Data!$N$7=4,Data!E11&lt;&gt;""),Data!E11,IF(AND(Data!$N$7=5,Data!F11&lt;&gt;""),Data!F11,IF(AND(Data!$N$7=6,Data!G11&lt;&gt;""),Data!G11,IF(AND(Data!$N$7=7,Data!H11&lt;&gt;""),Data!H11,IF(AND(Data!$N$7=8,Data!I11&lt;&gt;""),Data!I11,IF(AND(Data!$N$7=9,Data!J11&lt;&gt;""),Data!J11,IF(AND(Data!$N$7=10,Data!K11&lt;&gt;""),Data!K11,""))))))))))</f>
        <v>M</v>
      </c>
    </row>
    <row r="15" spans="2:9" x14ac:dyDescent="0.15">
      <c r="B15" s="159" t="str">
        <f>IF(AND(Data!$N$7=1,Data!B12&lt;&gt;""),Data!B12,IF(AND(Data!$N$7=2,Data!C12&lt;&gt;""),Data!C12,IF(AND(Data!$N$7=3,Data!D12&lt;&gt;""),Data!D12,IF(AND(Data!$N$7=4,Data!E12&lt;&gt;""),Data!E12,IF(AND(Data!$N$7=5,Data!F12&lt;&gt;""),Data!F12,IF(AND(Data!$N$7=6,Data!G12&lt;&gt;""),Data!G12,IF(AND(Data!$N$7=7,Data!H12&lt;&gt;""),Data!H12,IF(AND(Data!$N$7=8,Data!I12&lt;&gt;""),Data!I12,IF(AND(Data!$N$7=9,Data!J12&lt;&gt;""),Data!J12,IF(AND(Data!$N$7=10,Data!K12&lt;&gt;""),Data!K12,""))))))))))</f>
        <v>M</v>
      </c>
    </row>
    <row r="16" spans="2:9" x14ac:dyDescent="0.15">
      <c r="B16" s="159" t="str">
        <f>IF(AND(Data!$N$7=1,Data!B13&lt;&gt;""),Data!B13,IF(AND(Data!$N$7=2,Data!C13&lt;&gt;""),Data!C13,IF(AND(Data!$N$7=3,Data!D13&lt;&gt;""),Data!D13,IF(AND(Data!$N$7=4,Data!E13&lt;&gt;""),Data!E13,IF(AND(Data!$N$7=5,Data!F13&lt;&gt;""),Data!F13,IF(AND(Data!$N$7=6,Data!G13&lt;&gt;""),Data!G13,IF(AND(Data!$N$7=7,Data!H13&lt;&gt;""),Data!H13,IF(AND(Data!$N$7=8,Data!I13&lt;&gt;""),Data!I13,IF(AND(Data!$N$7=9,Data!J13&lt;&gt;""),Data!J13,IF(AND(Data!$N$7=10,Data!K13&lt;&gt;""),Data!K13,""))))))))))</f>
        <v>M</v>
      </c>
    </row>
    <row r="17" spans="2:2" x14ac:dyDescent="0.15">
      <c r="B17" s="159" t="str">
        <f>IF(AND(Data!$N$7=1,Data!B14&lt;&gt;""),Data!B14,IF(AND(Data!$N$7=2,Data!C14&lt;&gt;""),Data!C14,IF(AND(Data!$N$7=3,Data!D14&lt;&gt;""),Data!D14,IF(AND(Data!$N$7=4,Data!E14&lt;&gt;""),Data!E14,IF(AND(Data!$N$7=5,Data!F14&lt;&gt;""),Data!F14,IF(AND(Data!$N$7=6,Data!G14&lt;&gt;""),Data!G14,IF(AND(Data!$N$7=7,Data!H14&lt;&gt;""),Data!H14,IF(AND(Data!$N$7=8,Data!I14&lt;&gt;""),Data!I14,IF(AND(Data!$N$7=9,Data!J14&lt;&gt;""),Data!J14,IF(AND(Data!$N$7=10,Data!K14&lt;&gt;""),Data!K14,""))))))))))</f>
        <v>M</v>
      </c>
    </row>
    <row r="18" spans="2:2" x14ac:dyDescent="0.15">
      <c r="B18" s="159" t="str">
        <f>IF(AND(Data!$N$7=1,Data!B15&lt;&gt;""),Data!B15,IF(AND(Data!$N$7=2,Data!C15&lt;&gt;""),Data!C15,IF(AND(Data!$N$7=3,Data!D15&lt;&gt;""),Data!D15,IF(AND(Data!$N$7=4,Data!E15&lt;&gt;""),Data!E15,IF(AND(Data!$N$7=5,Data!F15&lt;&gt;""),Data!F15,IF(AND(Data!$N$7=6,Data!G15&lt;&gt;""),Data!G15,IF(AND(Data!$N$7=7,Data!H15&lt;&gt;""),Data!H15,IF(AND(Data!$N$7=8,Data!I15&lt;&gt;""),Data!I15,IF(AND(Data!$N$7=9,Data!J15&lt;&gt;""),Data!J15,IF(AND(Data!$N$7=10,Data!K15&lt;&gt;""),Data!K15,""))))))))))</f>
        <v>M</v>
      </c>
    </row>
    <row r="19" spans="2:2" x14ac:dyDescent="0.15">
      <c r="B19" s="159" t="str">
        <f>IF(AND(Data!$N$7=1,Data!B16&lt;&gt;""),Data!B16,IF(AND(Data!$N$7=2,Data!C16&lt;&gt;""),Data!C16,IF(AND(Data!$N$7=3,Data!D16&lt;&gt;""),Data!D16,IF(AND(Data!$N$7=4,Data!E16&lt;&gt;""),Data!E16,IF(AND(Data!$N$7=5,Data!F16&lt;&gt;""),Data!F16,IF(AND(Data!$N$7=6,Data!G16&lt;&gt;""),Data!G16,IF(AND(Data!$N$7=7,Data!H16&lt;&gt;""),Data!H16,IF(AND(Data!$N$7=8,Data!I16&lt;&gt;""),Data!I16,IF(AND(Data!$N$7=9,Data!J16&lt;&gt;""),Data!J16,IF(AND(Data!$N$7=10,Data!K16&lt;&gt;""),Data!K16,""))))))))))</f>
        <v>M</v>
      </c>
    </row>
    <row r="20" spans="2:2" x14ac:dyDescent="0.15">
      <c r="B20" s="159" t="str">
        <f>IF(AND(Data!$N$7=1,Data!B17&lt;&gt;""),Data!B17,IF(AND(Data!$N$7=2,Data!C17&lt;&gt;""),Data!C17,IF(AND(Data!$N$7=3,Data!D17&lt;&gt;""),Data!D17,IF(AND(Data!$N$7=4,Data!E17&lt;&gt;""),Data!E17,IF(AND(Data!$N$7=5,Data!F17&lt;&gt;""),Data!F17,IF(AND(Data!$N$7=6,Data!G17&lt;&gt;""),Data!G17,IF(AND(Data!$N$7=7,Data!H17&lt;&gt;""),Data!H17,IF(AND(Data!$N$7=8,Data!I17&lt;&gt;""),Data!I17,IF(AND(Data!$N$7=9,Data!J17&lt;&gt;""),Data!J17,IF(AND(Data!$N$7=10,Data!K17&lt;&gt;""),Data!K17,""))))))))))</f>
        <v>M</v>
      </c>
    </row>
    <row r="21" spans="2:2" x14ac:dyDescent="0.15">
      <c r="B21" s="159" t="str">
        <f>IF(AND(Data!$N$7=1,Data!B18&lt;&gt;""),Data!B18,IF(AND(Data!$N$7=2,Data!C18&lt;&gt;""),Data!C18,IF(AND(Data!$N$7=3,Data!D18&lt;&gt;""),Data!D18,IF(AND(Data!$N$7=4,Data!E18&lt;&gt;""),Data!E18,IF(AND(Data!$N$7=5,Data!F18&lt;&gt;""),Data!F18,IF(AND(Data!$N$7=6,Data!G18&lt;&gt;""),Data!G18,IF(AND(Data!$N$7=7,Data!H18&lt;&gt;""),Data!H18,IF(AND(Data!$N$7=8,Data!I18&lt;&gt;""),Data!I18,IF(AND(Data!$N$7=9,Data!J18&lt;&gt;""),Data!J18,IF(AND(Data!$N$7=10,Data!K18&lt;&gt;""),Data!K18,""))))))))))</f>
        <v>M</v>
      </c>
    </row>
    <row r="22" spans="2:2" x14ac:dyDescent="0.15">
      <c r="B22" s="159" t="str">
        <f>IF(AND(Data!$N$7=1,Data!B19&lt;&gt;""),Data!B19,IF(AND(Data!$N$7=2,Data!C19&lt;&gt;""),Data!C19,IF(AND(Data!$N$7=3,Data!D19&lt;&gt;""),Data!D19,IF(AND(Data!$N$7=4,Data!E19&lt;&gt;""),Data!E19,IF(AND(Data!$N$7=5,Data!F19&lt;&gt;""),Data!F19,IF(AND(Data!$N$7=6,Data!G19&lt;&gt;""),Data!G19,IF(AND(Data!$N$7=7,Data!H19&lt;&gt;""),Data!H19,IF(AND(Data!$N$7=8,Data!I19&lt;&gt;""),Data!I19,IF(AND(Data!$N$7=9,Data!J19&lt;&gt;""),Data!J19,IF(AND(Data!$N$7=10,Data!K19&lt;&gt;""),Data!K19,""))))))))))</f>
        <v>F</v>
      </c>
    </row>
    <row r="23" spans="2:2" x14ac:dyDescent="0.15">
      <c r="B23" s="159" t="str">
        <f>IF(AND(Data!$N$7=1,Data!B20&lt;&gt;""),Data!B20,IF(AND(Data!$N$7=2,Data!C20&lt;&gt;""),Data!C20,IF(AND(Data!$N$7=3,Data!D20&lt;&gt;""),Data!D20,IF(AND(Data!$N$7=4,Data!E20&lt;&gt;""),Data!E20,IF(AND(Data!$N$7=5,Data!F20&lt;&gt;""),Data!F20,IF(AND(Data!$N$7=6,Data!G20&lt;&gt;""),Data!G20,IF(AND(Data!$N$7=7,Data!H20&lt;&gt;""),Data!H20,IF(AND(Data!$N$7=8,Data!I20&lt;&gt;""),Data!I20,IF(AND(Data!$N$7=9,Data!J20&lt;&gt;""),Data!J20,IF(AND(Data!$N$7=10,Data!K20&lt;&gt;""),Data!K20,""))))))))))</f>
        <v>F</v>
      </c>
    </row>
    <row r="24" spans="2:2" x14ac:dyDescent="0.15">
      <c r="B24" s="159" t="str">
        <f>IF(AND(Data!$N$7=1,Data!B21&lt;&gt;""),Data!B21,IF(AND(Data!$N$7=2,Data!C21&lt;&gt;""),Data!C21,IF(AND(Data!$N$7=3,Data!D21&lt;&gt;""),Data!D21,IF(AND(Data!$N$7=4,Data!E21&lt;&gt;""),Data!E21,IF(AND(Data!$N$7=5,Data!F21&lt;&gt;""),Data!F21,IF(AND(Data!$N$7=6,Data!G21&lt;&gt;""),Data!G21,IF(AND(Data!$N$7=7,Data!H21&lt;&gt;""),Data!H21,IF(AND(Data!$N$7=8,Data!I21&lt;&gt;""),Data!I21,IF(AND(Data!$N$7=9,Data!J21&lt;&gt;""),Data!J21,IF(AND(Data!$N$7=10,Data!K21&lt;&gt;""),Data!K21,""))))))))))</f>
        <v>M</v>
      </c>
    </row>
    <row r="25" spans="2:2" x14ac:dyDescent="0.15">
      <c r="B25" s="159" t="str">
        <f>IF(AND(Data!$N$7=1,Data!B22&lt;&gt;""),Data!B22,IF(AND(Data!$N$7=2,Data!C22&lt;&gt;""),Data!C22,IF(AND(Data!$N$7=3,Data!D22&lt;&gt;""),Data!D22,IF(AND(Data!$N$7=4,Data!E22&lt;&gt;""),Data!E22,IF(AND(Data!$N$7=5,Data!F22&lt;&gt;""),Data!F22,IF(AND(Data!$N$7=6,Data!G22&lt;&gt;""),Data!G22,IF(AND(Data!$N$7=7,Data!H22&lt;&gt;""),Data!H22,IF(AND(Data!$N$7=8,Data!I22&lt;&gt;""),Data!I22,IF(AND(Data!$N$7=9,Data!J22&lt;&gt;""),Data!J22,IF(AND(Data!$N$7=10,Data!K22&lt;&gt;""),Data!K22,""))))))))))</f>
        <v>F</v>
      </c>
    </row>
    <row r="26" spans="2:2" x14ac:dyDescent="0.15">
      <c r="B26" s="159" t="str">
        <f>IF(AND(Data!$N$7=1,Data!B23&lt;&gt;""),Data!B23,IF(AND(Data!$N$7=2,Data!C23&lt;&gt;""),Data!C23,IF(AND(Data!$N$7=3,Data!D23&lt;&gt;""),Data!D23,IF(AND(Data!$N$7=4,Data!E23&lt;&gt;""),Data!E23,IF(AND(Data!$N$7=5,Data!F23&lt;&gt;""),Data!F23,IF(AND(Data!$N$7=6,Data!G23&lt;&gt;""),Data!G23,IF(AND(Data!$N$7=7,Data!H23&lt;&gt;""),Data!H23,IF(AND(Data!$N$7=8,Data!I23&lt;&gt;""),Data!I23,IF(AND(Data!$N$7=9,Data!J23&lt;&gt;""),Data!J23,IF(AND(Data!$N$7=10,Data!K23&lt;&gt;""),Data!K23,""))))))))))</f>
        <v>F</v>
      </c>
    </row>
    <row r="27" spans="2:2" x14ac:dyDescent="0.15">
      <c r="B27" s="159" t="str">
        <f>IF(AND(Data!$N$7=1,Data!B24&lt;&gt;""),Data!B24,IF(AND(Data!$N$7=2,Data!C24&lt;&gt;""),Data!C24,IF(AND(Data!$N$7=3,Data!D24&lt;&gt;""),Data!D24,IF(AND(Data!$N$7=4,Data!E24&lt;&gt;""),Data!E24,IF(AND(Data!$N$7=5,Data!F24&lt;&gt;""),Data!F24,IF(AND(Data!$N$7=6,Data!G24&lt;&gt;""),Data!G24,IF(AND(Data!$N$7=7,Data!H24&lt;&gt;""),Data!H24,IF(AND(Data!$N$7=8,Data!I24&lt;&gt;""),Data!I24,IF(AND(Data!$N$7=9,Data!J24&lt;&gt;""),Data!J24,IF(AND(Data!$N$7=10,Data!K24&lt;&gt;""),Data!K24,""))))))))))</f>
        <v>F</v>
      </c>
    </row>
    <row r="28" spans="2:2" x14ac:dyDescent="0.15">
      <c r="B28" s="159" t="str">
        <f>IF(AND(Data!$N$7=1,Data!B25&lt;&gt;""),Data!B25,IF(AND(Data!$N$7=2,Data!C25&lt;&gt;""),Data!C25,IF(AND(Data!$N$7=3,Data!D25&lt;&gt;""),Data!D25,IF(AND(Data!$N$7=4,Data!E25&lt;&gt;""),Data!E25,IF(AND(Data!$N$7=5,Data!F25&lt;&gt;""),Data!F25,IF(AND(Data!$N$7=6,Data!G25&lt;&gt;""),Data!G25,IF(AND(Data!$N$7=7,Data!H25&lt;&gt;""),Data!H25,IF(AND(Data!$N$7=8,Data!I25&lt;&gt;""),Data!I25,IF(AND(Data!$N$7=9,Data!J25&lt;&gt;""),Data!J25,IF(AND(Data!$N$7=10,Data!K25&lt;&gt;""),Data!K25,""))))))))))</f>
        <v>M</v>
      </c>
    </row>
    <row r="29" spans="2:2" x14ac:dyDescent="0.15">
      <c r="B29" s="159" t="str">
        <f>IF(AND(Data!$N$7=1,Data!B26&lt;&gt;""),Data!B26,IF(AND(Data!$N$7=2,Data!C26&lt;&gt;""),Data!C26,IF(AND(Data!$N$7=3,Data!D26&lt;&gt;""),Data!D26,IF(AND(Data!$N$7=4,Data!E26&lt;&gt;""),Data!E26,IF(AND(Data!$N$7=5,Data!F26&lt;&gt;""),Data!F26,IF(AND(Data!$N$7=6,Data!G26&lt;&gt;""),Data!G26,IF(AND(Data!$N$7=7,Data!H26&lt;&gt;""),Data!H26,IF(AND(Data!$N$7=8,Data!I26&lt;&gt;""),Data!I26,IF(AND(Data!$N$7=9,Data!J26&lt;&gt;""),Data!J26,IF(AND(Data!$N$7=10,Data!K26&lt;&gt;""),Data!K26,""))))))))))</f>
        <v>M</v>
      </c>
    </row>
    <row r="30" spans="2:2" x14ac:dyDescent="0.15">
      <c r="B30" s="159" t="str">
        <f>IF(AND(Data!$N$7=1,Data!B27&lt;&gt;""),Data!B27,IF(AND(Data!$N$7=2,Data!C27&lt;&gt;""),Data!C27,IF(AND(Data!$N$7=3,Data!D27&lt;&gt;""),Data!D27,IF(AND(Data!$N$7=4,Data!E27&lt;&gt;""),Data!E27,IF(AND(Data!$N$7=5,Data!F27&lt;&gt;""),Data!F27,IF(AND(Data!$N$7=6,Data!G27&lt;&gt;""),Data!G27,IF(AND(Data!$N$7=7,Data!H27&lt;&gt;""),Data!H27,IF(AND(Data!$N$7=8,Data!I27&lt;&gt;""),Data!I27,IF(AND(Data!$N$7=9,Data!J27&lt;&gt;""),Data!J27,IF(AND(Data!$N$7=10,Data!K27&lt;&gt;""),Data!K27,""))))))))))</f>
        <v>M</v>
      </c>
    </row>
    <row r="31" spans="2:2" x14ac:dyDescent="0.15">
      <c r="B31" s="159" t="str">
        <f>IF(AND(Data!$N$7=1,Data!B28&lt;&gt;""),Data!B28,IF(AND(Data!$N$7=2,Data!C28&lt;&gt;""),Data!C28,IF(AND(Data!$N$7=3,Data!D28&lt;&gt;""),Data!D28,IF(AND(Data!$N$7=4,Data!E28&lt;&gt;""),Data!E28,IF(AND(Data!$N$7=5,Data!F28&lt;&gt;""),Data!F28,IF(AND(Data!$N$7=6,Data!G28&lt;&gt;""),Data!G28,IF(AND(Data!$N$7=7,Data!H28&lt;&gt;""),Data!H28,IF(AND(Data!$N$7=8,Data!I28&lt;&gt;""),Data!I28,IF(AND(Data!$N$7=9,Data!J28&lt;&gt;""),Data!J28,IF(AND(Data!$N$7=10,Data!K28&lt;&gt;""),Data!K28,""))))))))))</f>
        <v>M</v>
      </c>
    </row>
    <row r="32" spans="2:2" x14ac:dyDescent="0.15">
      <c r="B32" s="159" t="str">
        <f>IF(AND(Data!$N$7=1,Data!B29&lt;&gt;""),Data!B29,IF(AND(Data!$N$7=2,Data!C29&lt;&gt;""),Data!C29,IF(AND(Data!$N$7=3,Data!D29&lt;&gt;""),Data!D29,IF(AND(Data!$N$7=4,Data!E29&lt;&gt;""),Data!E29,IF(AND(Data!$N$7=5,Data!F29&lt;&gt;""),Data!F29,IF(AND(Data!$N$7=6,Data!G29&lt;&gt;""),Data!G29,IF(AND(Data!$N$7=7,Data!H29&lt;&gt;""),Data!H29,IF(AND(Data!$N$7=8,Data!I29&lt;&gt;""),Data!I29,IF(AND(Data!$N$7=9,Data!J29&lt;&gt;""),Data!J29,IF(AND(Data!$N$7=10,Data!K29&lt;&gt;""),Data!K29,""))))))))))</f>
        <v>F</v>
      </c>
    </row>
    <row r="33" spans="2:12" x14ac:dyDescent="0.15">
      <c r="B33" s="159" t="str">
        <f>IF(AND(Data!$N$7=1,Data!B30&lt;&gt;""),Data!B30,IF(AND(Data!$N$7=2,Data!C30&lt;&gt;""),Data!C30,IF(AND(Data!$N$7=3,Data!D30&lt;&gt;""),Data!D30,IF(AND(Data!$N$7=4,Data!E30&lt;&gt;""),Data!E30,IF(AND(Data!$N$7=5,Data!F30&lt;&gt;""),Data!F30,IF(AND(Data!$N$7=6,Data!G30&lt;&gt;""),Data!G30,IF(AND(Data!$N$7=7,Data!H30&lt;&gt;""),Data!H30,IF(AND(Data!$N$7=8,Data!I30&lt;&gt;""),Data!I30,IF(AND(Data!$N$7=9,Data!J30&lt;&gt;""),Data!J30,IF(AND(Data!$N$7=10,Data!K30&lt;&gt;""),Data!K30,""))))))))))</f>
        <v>F</v>
      </c>
    </row>
    <row r="34" spans="2:12" x14ac:dyDescent="0.15">
      <c r="B34" s="159" t="str">
        <f>IF(AND(Data!$N$7=1,Data!B31&lt;&gt;""),Data!B31,IF(AND(Data!$N$7=2,Data!C31&lt;&gt;""),Data!C31,IF(AND(Data!$N$7=3,Data!D31&lt;&gt;""),Data!D31,IF(AND(Data!$N$7=4,Data!E31&lt;&gt;""),Data!E31,IF(AND(Data!$N$7=5,Data!F31&lt;&gt;""),Data!F31,IF(AND(Data!$N$7=6,Data!G31&lt;&gt;""),Data!G31,IF(AND(Data!$N$7=7,Data!H31&lt;&gt;""),Data!H31,IF(AND(Data!$N$7=8,Data!I31&lt;&gt;""),Data!I31,IF(AND(Data!$N$7=9,Data!J31&lt;&gt;""),Data!J31,IF(AND(Data!$N$7=10,Data!K31&lt;&gt;""),Data!K31,""))))))))))</f>
        <v>F</v>
      </c>
    </row>
    <row r="35" spans="2:12" x14ac:dyDescent="0.15">
      <c r="B35" s="159" t="str">
        <f>IF(AND(Data!$N$7=1,Data!B32&lt;&gt;""),Data!B32,IF(AND(Data!$N$7=2,Data!C32&lt;&gt;""),Data!C32,IF(AND(Data!$N$7=3,Data!D32&lt;&gt;""),Data!D32,IF(AND(Data!$N$7=4,Data!E32&lt;&gt;""),Data!E32,IF(AND(Data!$N$7=5,Data!F32&lt;&gt;""),Data!F32,IF(AND(Data!$N$7=6,Data!G32&lt;&gt;""),Data!G32,IF(AND(Data!$N$7=7,Data!H32&lt;&gt;""),Data!H32,IF(AND(Data!$N$7=8,Data!I32&lt;&gt;""),Data!I32,IF(AND(Data!$N$7=9,Data!J32&lt;&gt;""),Data!J32,IF(AND(Data!$N$7=10,Data!K32&lt;&gt;""),Data!K32,""))))))))))</f>
        <v>F</v>
      </c>
    </row>
    <row r="36" spans="2:12" x14ac:dyDescent="0.15">
      <c r="B36" s="159" t="str">
        <f>IF(AND(Data!$N$7=1,Data!B33&lt;&gt;""),Data!B33,IF(AND(Data!$N$7=2,Data!C33&lt;&gt;""),Data!C33,IF(AND(Data!$N$7=3,Data!D33&lt;&gt;""),Data!D33,IF(AND(Data!$N$7=4,Data!E33&lt;&gt;""),Data!E33,IF(AND(Data!$N$7=5,Data!F33&lt;&gt;""),Data!F33,IF(AND(Data!$N$7=6,Data!G33&lt;&gt;""),Data!G33,IF(AND(Data!$N$7=7,Data!H33&lt;&gt;""),Data!H33,IF(AND(Data!$N$7=8,Data!I33&lt;&gt;""),Data!I33,IF(AND(Data!$N$7=9,Data!J33&lt;&gt;""),Data!J33,IF(AND(Data!$N$7=10,Data!K33&lt;&gt;""),Data!K33,""))))))))))</f>
        <v>F</v>
      </c>
      <c r="E36" s="86" t="s">
        <v>26</v>
      </c>
      <c r="F36" s="27">
        <f>IF(E6&lt;&gt;"",SUM(E6:E10),"")</f>
        <v>49</v>
      </c>
      <c r="K36" s="86" t="s">
        <v>26</v>
      </c>
      <c r="L36" s="27">
        <f>IF(E6&lt;&gt;"",SUM(E6:E10),"")</f>
        <v>49</v>
      </c>
    </row>
    <row r="37" spans="2:12" x14ac:dyDescent="0.15">
      <c r="B37" s="159" t="str">
        <f>IF(AND(Data!$N$7=1,Data!B34&lt;&gt;""),Data!B34,IF(AND(Data!$N$7=2,Data!C34&lt;&gt;""),Data!C34,IF(AND(Data!$N$7=3,Data!D34&lt;&gt;""),Data!D34,IF(AND(Data!$N$7=4,Data!E34&lt;&gt;""),Data!E34,IF(AND(Data!$N$7=5,Data!F34&lt;&gt;""),Data!F34,IF(AND(Data!$N$7=6,Data!G34&lt;&gt;""),Data!G34,IF(AND(Data!$N$7=7,Data!H34&lt;&gt;""),Data!H34,IF(AND(Data!$N$7=8,Data!I34&lt;&gt;""),Data!I34,IF(AND(Data!$N$7=9,Data!J34&lt;&gt;""),Data!J34,IF(AND(Data!$N$7=10,Data!K34&lt;&gt;""),Data!K34,""))))))))))</f>
        <v>F</v>
      </c>
    </row>
    <row r="38" spans="2:12" x14ac:dyDescent="0.15">
      <c r="B38" s="159" t="str">
        <f>IF(AND(Data!$N$7=1,Data!B35&lt;&gt;""),Data!B35,IF(AND(Data!$N$7=2,Data!C35&lt;&gt;""),Data!C35,IF(AND(Data!$N$7=3,Data!D35&lt;&gt;""),Data!D35,IF(AND(Data!$N$7=4,Data!E35&lt;&gt;""),Data!E35,IF(AND(Data!$N$7=5,Data!F35&lt;&gt;""),Data!F35,IF(AND(Data!$N$7=6,Data!G35&lt;&gt;""),Data!G35,IF(AND(Data!$N$7=7,Data!H35&lt;&gt;""),Data!H35,IF(AND(Data!$N$7=8,Data!I35&lt;&gt;""),Data!I35,IF(AND(Data!$N$7=9,Data!J35&lt;&gt;""),Data!J35,IF(AND(Data!$N$7=10,Data!K35&lt;&gt;""),Data!K35,""))))))))))</f>
        <v>F</v>
      </c>
    </row>
    <row r="39" spans="2:12" x14ac:dyDescent="0.15">
      <c r="B39" s="159" t="str">
        <f>IF(AND(Data!$N$7=1,Data!B36&lt;&gt;""),Data!B36,IF(AND(Data!$N$7=2,Data!C36&lt;&gt;""),Data!C36,IF(AND(Data!$N$7=3,Data!D36&lt;&gt;""),Data!D36,IF(AND(Data!$N$7=4,Data!E36&lt;&gt;""),Data!E36,IF(AND(Data!$N$7=5,Data!F36&lt;&gt;""),Data!F36,IF(AND(Data!$N$7=6,Data!G36&lt;&gt;""),Data!G36,IF(AND(Data!$N$7=7,Data!H36&lt;&gt;""),Data!H36,IF(AND(Data!$N$7=8,Data!I36&lt;&gt;""),Data!I36,IF(AND(Data!$N$7=9,Data!J36&lt;&gt;""),Data!J36,IF(AND(Data!$N$7=10,Data!K36&lt;&gt;""),Data!K36,""))))))))))</f>
        <v>F</v>
      </c>
    </row>
    <row r="40" spans="2:12" x14ac:dyDescent="0.15">
      <c r="B40" s="159" t="str">
        <f>IF(AND(Data!$N$7=1,Data!B37&lt;&gt;""),Data!B37,IF(AND(Data!$N$7=2,Data!C37&lt;&gt;""),Data!C37,IF(AND(Data!$N$7=3,Data!D37&lt;&gt;""),Data!D37,IF(AND(Data!$N$7=4,Data!E37&lt;&gt;""),Data!E37,IF(AND(Data!$N$7=5,Data!F37&lt;&gt;""),Data!F37,IF(AND(Data!$N$7=6,Data!G37&lt;&gt;""),Data!G37,IF(AND(Data!$N$7=7,Data!H37&lt;&gt;""),Data!H37,IF(AND(Data!$N$7=8,Data!I37&lt;&gt;""),Data!I37,IF(AND(Data!$N$7=9,Data!J37&lt;&gt;""),Data!J37,IF(AND(Data!$N$7=10,Data!K37&lt;&gt;""),Data!K37,""))))))))))</f>
        <v>F</v>
      </c>
    </row>
    <row r="41" spans="2:12" x14ac:dyDescent="0.15">
      <c r="B41" s="159" t="str">
        <f>IF(AND(Data!$N$7=1,Data!B38&lt;&gt;""),Data!B38,IF(AND(Data!$N$7=2,Data!C38&lt;&gt;""),Data!C38,IF(AND(Data!$N$7=3,Data!D38&lt;&gt;""),Data!D38,IF(AND(Data!$N$7=4,Data!E38&lt;&gt;""),Data!E38,IF(AND(Data!$N$7=5,Data!F38&lt;&gt;""),Data!F38,IF(AND(Data!$N$7=6,Data!G38&lt;&gt;""),Data!G38,IF(AND(Data!$N$7=7,Data!H38&lt;&gt;""),Data!H38,IF(AND(Data!$N$7=8,Data!I38&lt;&gt;""),Data!I38,IF(AND(Data!$N$7=9,Data!J38&lt;&gt;""),Data!J38,IF(AND(Data!$N$7=10,Data!K38&lt;&gt;""),Data!K38,""))))))))))</f>
        <v>F</v>
      </c>
    </row>
    <row r="42" spans="2:12" x14ac:dyDescent="0.15">
      <c r="B42" s="159" t="str">
        <f>IF(AND(Data!$N$7=1,Data!B39&lt;&gt;""),Data!B39,IF(AND(Data!$N$7=2,Data!C39&lt;&gt;""),Data!C39,IF(AND(Data!$N$7=3,Data!D39&lt;&gt;""),Data!D39,IF(AND(Data!$N$7=4,Data!E39&lt;&gt;""),Data!E39,IF(AND(Data!$N$7=5,Data!F39&lt;&gt;""),Data!F39,IF(AND(Data!$N$7=6,Data!G39&lt;&gt;""),Data!G39,IF(AND(Data!$N$7=7,Data!H39&lt;&gt;""),Data!H39,IF(AND(Data!$N$7=8,Data!I39&lt;&gt;""),Data!I39,IF(AND(Data!$N$7=9,Data!J39&lt;&gt;""),Data!J39,IF(AND(Data!$N$7=10,Data!K39&lt;&gt;""),Data!K39,""))))))))))</f>
        <v>F</v>
      </c>
    </row>
    <row r="43" spans="2:12" x14ac:dyDescent="0.15">
      <c r="B43" s="159" t="str">
        <f>IF(AND(Data!$N$7=1,Data!B40&lt;&gt;""),Data!B40,IF(AND(Data!$N$7=2,Data!C40&lt;&gt;""),Data!C40,IF(AND(Data!$N$7=3,Data!D40&lt;&gt;""),Data!D40,IF(AND(Data!$N$7=4,Data!E40&lt;&gt;""),Data!E40,IF(AND(Data!$N$7=5,Data!F40&lt;&gt;""),Data!F40,IF(AND(Data!$N$7=6,Data!G40&lt;&gt;""),Data!G40,IF(AND(Data!$N$7=7,Data!H40&lt;&gt;""),Data!H40,IF(AND(Data!$N$7=8,Data!I40&lt;&gt;""),Data!I40,IF(AND(Data!$N$7=9,Data!J40&lt;&gt;""),Data!J40,IF(AND(Data!$N$7=10,Data!K40&lt;&gt;""),Data!K40,""))))))))))</f>
        <v>F</v>
      </c>
    </row>
    <row r="44" spans="2:12" x14ac:dyDescent="0.15">
      <c r="B44" s="159" t="str">
        <f>IF(AND(Data!$N$7=1,Data!B41&lt;&gt;""),Data!B41,IF(AND(Data!$N$7=2,Data!C41&lt;&gt;""),Data!C41,IF(AND(Data!$N$7=3,Data!D41&lt;&gt;""),Data!D41,IF(AND(Data!$N$7=4,Data!E41&lt;&gt;""),Data!E41,IF(AND(Data!$N$7=5,Data!F41&lt;&gt;""),Data!F41,IF(AND(Data!$N$7=6,Data!G41&lt;&gt;""),Data!G41,IF(AND(Data!$N$7=7,Data!H41&lt;&gt;""),Data!H41,IF(AND(Data!$N$7=8,Data!I41&lt;&gt;""),Data!I41,IF(AND(Data!$N$7=9,Data!J41&lt;&gt;""),Data!J41,IF(AND(Data!$N$7=10,Data!K41&lt;&gt;""),Data!K41,""))))))))))</f>
        <v>F</v>
      </c>
    </row>
    <row r="45" spans="2:12" x14ac:dyDescent="0.15">
      <c r="B45" s="159" t="str">
        <f>IF(AND(Data!$N$7=1,Data!B42&lt;&gt;""),Data!B42,IF(AND(Data!$N$7=2,Data!C42&lt;&gt;""),Data!C42,IF(AND(Data!$N$7=3,Data!D42&lt;&gt;""),Data!D42,IF(AND(Data!$N$7=4,Data!E42&lt;&gt;""),Data!E42,IF(AND(Data!$N$7=5,Data!F42&lt;&gt;""),Data!F42,IF(AND(Data!$N$7=6,Data!G42&lt;&gt;""),Data!G42,IF(AND(Data!$N$7=7,Data!H42&lt;&gt;""),Data!H42,IF(AND(Data!$N$7=8,Data!I42&lt;&gt;""),Data!I42,IF(AND(Data!$N$7=9,Data!J42&lt;&gt;""),Data!J42,IF(AND(Data!$N$7=10,Data!K42&lt;&gt;""),Data!K42,""))))))))))</f>
        <v>M</v>
      </c>
    </row>
    <row r="46" spans="2:12" x14ac:dyDescent="0.15">
      <c r="B46" s="159" t="str">
        <f>IF(AND(Data!$N$7=1,Data!B43&lt;&gt;""),Data!B43,IF(AND(Data!$N$7=2,Data!C43&lt;&gt;""),Data!C43,IF(AND(Data!$N$7=3,Data!D43&lt;&gt;""),Data!D43,IF(AND(Data!$N$7=4,Data!E43&lt;&gt;""),Data!E43,IF(AND(Data!$N$7=5,Data!F43&lt;&gt;""),Data!F43,IF(AND(Data!$N$7=6,Data!G43&lt;&gt;""),Data!G43,IF(AND(Data!$N$7=7,Data!H43&lt;&gt;""),Data!H43,IF(AND(Data!$N$7=8,Data!I43&lt;&gt;""),Data!I43,IF(AND(Data!$N$7=9,Data!J43&lt;&gt;""),Data!J43,IF(AND(Data!$N$7=10,Data!K43&lt;&gt;""),Data!K43,""))))))))))</f>
        <v>F</v>
      </c>
    </row>
    <row r="47" spans="2:12" x14ac:dyDescent="0.15">
      <c r="B47" s="159" t="str">
        <f>IF(AND(Data!$N$7=1,Data!B44&lt;&gt;""),Data!B44,IF(AND(Data!$N$7=2,Data!C44&lt;&gt;""),Data!C44,IF(AND(Data!$N$7=3,Data!D44&lt;&gt;""),Data!D44,IF(AND(Data!$N$7=4,Data!E44&lt;&gt;""),Data!E44,IF(AND(Data!$N$7=5,Data!F44&lt;&gt;""),Data!F44,IF(AND(Data!$N$7=6,Data!G44&lt;&gt;""),Data!G44,IF(AND(Data!$N$7=7,Data!H44&lt;&gt;""),Data!H44,IF(AND(Data!$N$7=8,Data!I44&lt;&gt;""),Data!I44,IF(AND(Data!$N$7=9,Data!J44&lt;&gt;""),Data!J44,IF(AND(Data!$N$7=10,Data!K44&lt;&gt;""),Data!K44,""))))))))))</f>
        <v>M</v>
      </c>
    </row>
    <row r="48" spans="2:12" x14ac:dyDescent="0.15">
      <c r="B48" s="159" t="str">
        <f>IF(AND(Data!$N$7=1,Data!B45&lt;&gt;""),Data!B45,IF(AND(Data!$N$7=2,Data!C45&lt;&gt;""),Data!C45,IF(AND(Data!$N$7=3,Data!D45&lt;&gt;""),Data!D45,IF(AND(Data!$N$7=4,Data!E45&lt;&gt;""),Data!E45,IF(AND(Data!$N$7=5,Data!F45&lt;&gt;""),Data!F45,IF(AND(Data!$N$7=6,Data!G45&lt;&gt;""),Data!G45,IF(AND(Data!$N$7=7,Data!H45&lt;&gt;""),Data!H45,IF(AND(Data!$N$7=8,Data!I45&lt;&gt;""),Data!I45,IF(AND(Data!$N$7=9,Data!J45&lt;&gt;""),Data!J45,IF(AND(Data!$N$7=10,Data!K45&lt;&gt;""),Data!K45,""))))))))))</f>
        <v>F</v>
      </c>
    </row>
    <row r="49" spans="2:2" x14ac:dyDescent="0.15">
      <c r="B49" s="159" t="str">
        <f>IF(AND(Data!$N$7=1,Data!B46&lt;&gt;""),Data!B46,IF(AND(Data!$N$7=2,Data!C46&lt;&gt;""),Data!C46,IF(AND(Data!$N$7=3,Data!D46&lt;&gt;""),Data!D46,IF(AND(Data!$N$7=4,Data!E46&lt;&gt;""),Data!E46,IF(AND(Data!$N$7=5,Data!F46&lt;&gt;""),Data!F46,IF(AND(Data!$N$7=6,Data!G46&lt;&gt;""),Data!G46,IF(AND(Data!$N$7=7,Data!H46&lt;&gt;""),Data!H46,IF(AND(Data!$N$7=8,Data!I46&lt;&gt;""),Data!I46,IF(AND(Data!$N$7=9,Data!J46&lt;&gt;""),Data!J46,IF(AND(Data!$N$7=10,Data!K46&lt;&gt;""),Data!K46,""))))))))))</f>
        <v>M</v>
      </c>
    </row>
    <row r="50" spans="2:2" x14ac:dyDescent="0.15">
      <c r="B50" s="159" t="str">
        <f>IF(AND(Data!$N$7=1,Data!B47&lt;&gt;""),Data!B47,IF(AND(Data!$N$7=2,Data!C47&lt;&gt;""),Data!C47,IF(AND(Data!$N$7=3,Data!D47&lt;&gt;""),Data!D47,IF(AND(Data!$N$7=4,Data!E47&lt;&gt;""),Data!E47,IF(AND(Data!$N$7=5,Data!F47&lt;&gt;""),Data!F47,IF(AND(Data!$N$7=6,Data!G47&lt;&gt;""),Data!G47,IF(AND(Data!$N$7=7,Data!H47&lt;&gt;""),Data!H47,IF(AND(Data!$N$7=8,Data!I47&lt;&gt;""),Data!I47,IF(AND(Data!$N$7=9,Data!J47&lt;&gt;""),Data!J47,IF(AND(Data!$N$7=10,Data!K47&lt;&gt;""),Data!K47,""))))))))))</f>
        <v>M</v>
      </c>
    </row>
    <row r="51" spans="2:2" x14ac:dyDescent="0.15">
      <c r="B51" s="159" t="str">
        <f>IF(AND(Data!$N$7=1,Data!B48&lt;&gt;""),Data!B48,IF(AND(Data!$N$7=2,Data!C48&lt;&gt;""),Data!C48,IF(AND(Data!$N$7=3,Data!D48&lt;&gt;""),Data!D48,IF(AND(Data!$N$7=4,Data!E48&lt;&gt;""),Data!E48,IF(AND(Data!$N$7=5,Data!F48&lt;&gt;""),Data!F48,IF(AND(Data!$N$7=6,Data!G48&lt;&gt;""),Data!G48,IF(AND(Data!$N$7=7,Data!H48&lt;&gt;""),Data!H48,IF(AND(Data!$N$7=8,Data!I48&lt;&gt;""),Data!I48,IF(AND(Data!$N$7=9,Data!J48&lt;&gt;""),Data!J48,IF(AND(Data!$N$7=10,Data!K48&lt;&gt;""),Data!K48,""))))))))))</f>
        <v>F</v>
      </c>
    </row>
    <row r="52" spans="2:2" x14ac:dyDescent="0.15">
      <c r="B52" s="159" t="str">
        <f>IF(AND(Data!$N$7=1,Data!B49&lt;&gt;""),Data!B49,IF(AND(Data!$N$7=2,Data!C49&lt;&gt;""),Data!C49,IF(AND(Data!$N$7=3,Data!D49&lt;&gt;""),Data!D49,IF(AND(Data!$N$7=4,Data!E49&lt;&gt;""),Data!E49,IF(AND(Data!$N$7=5,Data!F49&lt;&gt;""),Data!F49,IF(AND(Data!$N$7=6,Data!G49&lt;&gt;""),Data!G49,IF(AND(Data!$N$7=7,Data!H49&lt;&gt;""),Data!H49,IF(AND(Data!$N$7=8,Data!I49&lt;&gt;""),Data!I49,IF(AND(Data!$N$7=9,Data!J49&lt;&gt;""),Data!J49,IF(AND(Data!$N$7=10,Data!K49&lt;&gt;""),Data!K49,""))))))))))</f>
        <v>F</v>
      </c>
    </row>
    <row r="53" spans="2:2" x14ac:dyDescent="0.15">
      <c r="B53" s="159" t="str">
        <f>IF(AND(Data!$N$7=1,Data!B50&lt;&gt;""),Data!B50,IF(AND(Data!$N$7=2,Data!C50&lt;&gt;""),Data!C50,IF(AND(Data!$N$7=3,Data!D50&lt;&gt;""),Data!D50,IF(AND(Data!$N$7=4,Data!E50&lt;&gt;""),Data!E50,IF(AND(Data!$N$7=5,Data!F50&lt;&gt;""),Data!F50,IF(AND(Data!$N$7=6,Data!G50&lt;&gt;""),Data!G50,IF(AND(Data!$N$7=7,Data!H50&lt;&gt;""),Data!H50,IF(AND(Data!$N$7=8,Data!I50&lt;&gt;""),Data!I50,IF(AND(Data!$N$7=9,Data!J50&lt;&gt;""),Data!J50,IF(AND(Data!$N$7=10,Data!K50&lt;&gt;""),Data!K50,""))))))))))</f>
        <v>M</v>
      </c>
    </row>
    <row r="54" spans="2:2" x14ac:dyDescent="0.15">
      <c r="B54" s="159" t="str">
        <f>IF(AND(Data!$N$7=1,Data!B51&lt;&gt;""),Data!B51,IF(AND(Data!$N$7=2,Data!C51&lt;&gt;""),Data!C51,IF(AND(Data!$N$7=3,Data!D51&lt;&gt;""),Data!D51,IF(AND(Data!$N$7=4,Data!E51&lt;&gt;""),Data!E51,IF(AND(Data!$N$7=5,Data!F51&lt;&gt;""),Data!F51,IF(AND(Data!$N$7=6,Data!G51&lt;&gt;""),Data!G51,IF(AND(Data!$N$7=7,Data!H51&lt;&gt;""),Data!H51,IF(AND(Data!$N$7=8,Data!I51&lt;&gt;""),Data!I51,IF(AND(Data!$N$7=9,Data!J51&lt;&gt;""),Data!J51,IF(AND(Data!$N$7=10,Data!K51&lt;&gt;""),Data!K51,""))))))))))</f>
        <v>M</v>
      </c>
    </row>
    <row r="55" spans="2:2" x14ac:dyDescent="0.15">
      <c r="B55" s="159" t="str">
        <f>IF(AND(Data!$N$7=1,Data!B52&lt;&gt;""),Data!B52,IF(AND(Data!$N$7=2,Data!C52&lt;&gt;""),Data!C52,IF(AND(Data!$N$7=3,Data!D52&lt;&gt;""),Data!D52,IF(AND(Data!$N$7=4,Data!E52&lt;&gt;""),Data!E52,IF(AND(Data!$N$7=5,Data!F52&lt;&gt;""),Data!F52,IF(AND(Data!$N$7=6,Data!G52&lt;&gt;""),Data!G52,IF(AND(Data!$N$7=7,Data!H52&lt;&gt;""),Data!H52,IF(AND(Data!$N$7=8,Data!I52&lt;&gt;""),Data!I52,IF(AND(Data!$N$7=9,Data!J52&lt;&gt;""),Data!J52,IF(AND(Data!$N$7=10,Data!K52&lt;&gt;""),Data!K52,""))))))))))</f>
        <v>M</v>
      </c>
    </row>
    <row r="56" spans="2:2" x14ac:dyDescent="0.15">
      <c r="B56" s="159" t="str">
        <f>IF(AND(Data!$N$7=1,Data!B53&lt;&gt;""),Data!B53,IF(AND(Data!$N$7=2,Data!C53&lt;&gt;""),Data!C53,IF(AND(Data!$N$7=3,Data!D53&lt;&gt;""),Data!D53,IF(AND(Data!$N$7=4,Data!E53&lt;&gt;""),Data!E53,IF(AND(Data!$N$7=5,Data!F53&lt;&gt;""),Data!F53,IF(AND(Data!$N$7=6,Data!G53&lt;&gt;""),Data!G53,IF(AND(Data!$N$7=7,Data!H53&lt;&gt;""),Data!H53,IF(AND(Data!$N$7=8,Data!I53&lt;&gt;""),Data!I53,IF(AND(Data!$N$7=9,Data!J53&lt;&gt;""),Data!J53,IF(AND(Data!$N$7=10,Data!K53&lt;&gt;""),Data!K53,""))))))))))</f>
        <v>M</v>
      </c>
    </row>
    <row r="57" spans="2:2" x14ac:dyDescent="0.15">
      <c r="B57" s="159" t="str">
        <f>IF(AND(Data!$N$7=1,Data!B54&lt;&gt;""),Data!B54,IF(AND(Data!$N$7=2,Data!C54&lt;&gt;""),Data!C54,IF(AND(Data!$N$7=3,Data!D54&lt;&gt;""),Data!D54,IF(AND(Data!$N$7=4,Data!E54&lt;&gt;""),Data!E54,IF(AND(Data!$N$7=5,Data!F54&lt;&gt;""),Data!F54,IF(AND(Data!$N$7=6,Data!G54&lt;&gt;""),Data!G54,IF(AND(Data!$N$7=7,Data!H54&lt;&gt;""),Data!H54,IF(AND(Data!$N$7=8,Data!I54&lt;&gt;""),Data!I54,IF(AND(Data!$N$7=9,Data!J54&lt;&gt;""),Data!J54,IF(AND(Data!$N$7=10,Data!K54&lt;&gt;""),Data!K54,""))))))))))</f>
        <v>F</v>
      </c>
    </row>
    <row r="58" spans="2:2" x14ac:dyDescent="0.15">
      <c r="B58" s="159" t="str">
        <f>IF(AND(Data!$N$7=1,Data!B55&lt;&gt;""),Data!B55,IF(AND(Data!$N$7=2,Data!C55&lt;&gt;""),Data!C55,IF(AND(Data!$N$7=3,Data!D55&lt;&gt;""),Data!D55,IF(AND(Data!$N$7=4,Data!E55&lt;&gt;""),Data!E55,IF(AND(Data!$N$7=5,Data!F55&lt;&gt;""),Data!F55,IF(AND(Data!$N$7=6,Data!G55&lt;&gt;""),Data!G55,IF(AND(Data!$N$7=7,Data!H55&lt;&gt;""),Data!H55,IF(AND(Data!$N$7=8,Data!I55&lt;&gt;""),Data!I55,IF(AND(Data!$N$7=9,Data!J55&lt;&gt;""),Data!J55,IF(AND(Data!$N$7=10,Data!K55&lt;&gt;""),Data!K55,""))))))))))</f>
        <v>F</v>
      </c>
    </row>
    <row r="59" spans="2:2" x14ac:dyDescent="0.15">
      <c r="B59" s="159" t="str">
        <f>IF(AND(Data!$N$7=1,Data!B56&lt;&gt;""),Data!B56,IF(AND(Data!$N$7=2,Data!C56&lt;&gt;""),Data!C56,IF(AND(Data!$N$7=3,Data!D56&lt;&gt;""),Data!D56,IF(AND(Data!$N$7=4,Data!E56&lt;&gt;""),Data!E56,IF(AND(Data!$N$7=5,Data!F56&lt;&gt;""),Data!F56,IF(AND(Data!$N$7=6,Data!G56&lt;&gt;""),Data!G56,IF(AND(Data!$N$7=7,Data!H56&lt;&gt;""),Data!H56,IF(AND(Data!$N$7=8,Data!I56&lt;&gt;""),Data!I56,IF(AND(Data!$N$7=9,Data!J56&lt;&gt;""),Data!J56,IF(AND(Data!$N$7=10,Data!K56&lt;&gt;""),Data!K56,""))))))))))</f>
        <v>F</v>
      </c>
    </row>
    <row r="60" spans="2:2" x14ac:dyDescent="0.15">
      <c r="B60" s="159" t="str">
        <f>IF(AND(Data!$N$7=1,Data!B57&lt;&gt;""),Data!B57,IF(AND(Data!$N$7=2,Data!C57&lt;&gt;""),Data!C57,IF(AND(Data!$N$7=3,Data!D57&lt;&gt;""),Data!D57,IF(AND(Data!$N$7=4,Data!E57&lt;&gt;""),Data!E57,IF(AND(Data!$N$7=5,Data!F57&lt;&gt;""),Data!F57,IF(AND(Data!$N$7=6,Data!G57&lt;&gt;""),Data!G57,IF(AND(Data!$N$7=7,Data!H57&lt;&gt;""),Data!H57,IF(AND(Data!$N$7=8,Data!I57&lt;&gt;""),Data!I57,IF(AND(Data!$N$7=9,Data!J57&lt;&gt;""),Data!J57,IF(AND(Data!$N$7=10,Data!K57&lt;&gt;""),Data!K57,""))))))))))</f>
        <v>M</v>
      </c>
    </row>
    <row r="61" spans="2:2" x14ac:dyDescent="0.15">
      <c r="B61" s="159" t="str">
        <f>IF(AND(Data!$N$7=1,Data!B58&lt;&gt;""),Data!B58,IF(AND(Data!$N$7=2,Data!C58&lt;&gt;""),Data!C58,IF(AND(Data!$N$7=3,Data!D58&lt;&gt;""),Data!D58,IF(AND(Data!$N$7=4,Data!E58&lt;&gt;""),Data!E58,IF(AND(Data!$N$7=5,Data!F58&lt;&gt;""),Data!F58,IF(AND(Data!$N$7=6,Data!G58&lt;&gt;""),Data!G58,IF(AND(Data!$N$7=7,Data!H58&lt;&gt;""),Data!H58,IF(AND(Data!$N$7=8,Data!I58&lt;&gt;""),Data!I58,IF(AND(Data!$N$7=9,Data!J58&lt;&gt;""),Data!J58,IF(AND(Data!$N$7=10,Data!K58&lt;&gt;""),Data!K58,""))))))))))</f>
        <v>F</v>
      </c>
    </row>
    <row r="62" spans="2:2" x14ac:dyDescent="0.15">
      <c r="B62" s="159" t="str">
        <f>IF(AND(Data!$N$7=1,Data!B59&lt;&gt;""),Data!B59,IF(AND(Data!$N$7=2,Data!C59&lt;&gt;""),Data!C59,IF(AND(Data!$N$7=3,Data!D59&lt;&gt;""),Data!D59,IF(AND(Data!$N$7=4,Data!E59&lt;&gt;""),Data!E59,IF(AND(Data!$N$7=5,Data!F59&lt;&gt;""),Data!F59,IF(AND(Data!$N$7=6,Data!G59&lt;&gt;""),Data!G59,IF(AND(Data!$N$7=7,Data!H59&lt;&gt;""),Data!H59,IF(AND(Data!$N$7=8,Data!I59&lt;&gt;""),Data!I59,IF(AND(Data!$N$7=9,Data!J59&lt;&gt;""),Data!J59,IF(AND(Data!$N$7=10,Data!K59&lt;&gt;""),Data!K59,""))))))))))</f>
        <v>F</v>
      </c>
    </row>
    <row r="63" spans="2:2" x14ac:dyDescent="0.15">
      <c r="B63" s="159" t="str">
        <f>IF(AND(Data!$N$7=1,Data!B60&lt;&gt;""),Data!B60,IF(AND(Data!$N$7=2,Data!C60&lt;&gt;""),Data!C60,IF(AND(Data!$N$7=3,Data!D60&lt;&gt;""),Data!D60,IF(AND(Data!$N$7=4,Data!E60&lt;&gt;""),Data!E60,IF(AND(Data!$N$7=5,Data!F60&lt;&gt;""),Data!F60,IF(AND(Data!$N$7=6,Data!G60&lt;&gt;""),Data!G60,IF(AND(Data!$N$7=7,Data!H60&lt;&gt;""),Data!H60,IF(AND(Data!$N$7=8,Data!I60&lt;&gt;""),Data!I60,IF(AND(Data!$N$7=9,Data!J60&lt;&gt;""),Data!J60,IF(AND(Data!$N$7=10,Data!K60&lt;&gt;""),Data!K60,""))))))))))</f>
        <v>F</v>
      </c>
    </row>
    <row r="64" spans="2:2" x14ac:dyDescent="0.15">
      <c r="B64" s="159" t="str">
        <f>IF(AND(Data!$N$7=1,Data!B61&lt;&gt;""),Data!B61,IF(AND(Data!$N$7=2,Data!C61&lt;&gt;""),Data!C61,IF(AND(Data!$N$7=3,Data!D61&lt;&gt;""),Data!D61,IF(AND(Data!$N$7=4,Data!E61&lt;&gt;""),Data!E61,IF(AND(Data!$N$7=5,Data!F61&lt;&gt;""),Data!F61,IF(AND(Data!$N$7=6,Data!G61&lt;&gt;""),Data!G61,IF(AND(Data!$N$7=7,Data!H61&lt;&gt;""),Data!H61,IF(AND(Data!$N$7=8,Data!I61&lt;&gt;""),Data!I61,IF(AND(Data!$N$7=9,Data!J61&lt;&gt;""),Data!J61,IF(AND(Data!$N$7=10,Data!K61&lt;&gt;""),Data!K61,""))))))))))</f>
        <v>M</v>
      </c>
    </row>
    <row r="65" spans="2:2" x14ac:dyDescent="0.15">
      <c r="B65" s="159" t="str">
        <f>IF(AND(Data!$N$7=1,Data!B62&lt;&gt;""),Data!B62,IF(AND(Data!$N$7=2,Data!C62&lt;&gt;""),Data!C62,IF(AND(Data!$N$7=3,Data!D62&lt;&gt;""),Data!D62,IF(AND(Data!$N$7=4,Data!E62&lt;&gt;""),Data!E62,IF(AND(Data!$N$7=5,Data!F62&lt;&gt;""),Data!F62,IF(AND(Data!$N$7=6,Data!G62&lt;&gt;""),Data!G62,IF(AND(Data!$N$7=7,Data!H62&lt;&gt;""),Data!H62,IF(AND(Data!$N$7=8,Data!I62&lt;&gt;""),Data!I62,IF(AND(Data!$N$7=9,Data!J62&lt;&gt;""),Data!J62,IF(AND(Data!$N$7=10,Data!K62&lt;&gt;""),Data!K62,""))))))))))</f>
        <v>M</v>
      </c>
    </row>
    <row r="66" spans="2:2" x14ac:dyDescent="0.15">
      <c r="B66" s="159" t="str">
        <f>IF(AND(Data!$N$7=1,Data!B63&lt;&gt;""),Data!B63,IF(AND(Data!$N$7=2,Data!C63&lt;&gt;""),Data!C63,IF(AND(Data!$N$7=3,Data!D63&lt;&gt;""),Data!D63,IF(AND(Data!$N$7=4,Data!E63&lt;&gt;""),Data!E63,IF(AND(Data!$N$7=5,Data!F63&lt;&gt;""),Data!F63,IF(AND(Data!$N$7=6,Data!G63&lt;&gt;""),Data!G63,IF(AND(Data!$N$7=7,Data!H63&lt;&gt;""),Data!H63,IF(AND(Data!$N$7=8,Data!I63&lt;&gt;""),Data!I63,IF(AND(Data!$N$7=9,Data!J63&lt;&gt;""),Data!J63,IF(AND(Data!$N$7=10,Data!K63&lt;&gt;""),Data!K63,""))))))))))</f>
        <v>M</v>
      </c>
    </row>
    <row r="67" spans="2:2" x14ac:dyDescent="0.15">
      <c r="B67" s="159" t="str">
        <f>IF(AND(Data!$N$7=1,Data!B64&lt;&gt;""),Data!B64,IF(AND(Data!$N$7=2,Data!C64&lt;&gt;""),Data!C64,IF(AND(Data!$N$7=3,Data!D64&lt;&gt;""),Data!D64,IF(AND(Data!$N$7=4,Data!E64&lt;&gt;""),Data!E64,IF(AND(Data!$N$7=5,Data!F64&lt;&gt;""),Data!F64,IF(AND(Data!$N$7=6,Data!G64&lt;&gt;""),Data!G64,IF(AND(Data!$N$7=7,Data!H64&lt;&gt;""),Data!H64,IF(AND(Data!$N$7=8,Data!I64&lt;&gt;""),Data!I64,IF(AND(Data!$N$7=9,Data!J64&lt;&gt;""),Data!J64,IF(AND(Data!$N$7=10,Data!K64&lt;&gt;""),Data!K64,""))))))))))</f>
        <v>M</v>
      </c>
    </row>
    <row r="68" spans="2:2" x14ac:dyDescent="0.15">
      <c r="B68" s="159" t="str">
        <f>IF(AND(Data!$N$7=1,Data!B65&lt;&gt;""),Data!B65,IF(AND(Data!$N$7=2,Data!C65&lt;&gt;""),Data!C65,IF(AND(Data!$N$7=3,Data!D65&lt;&gt;""),Data!D65,IF(AND(Data!$N$7=4,Data!E65&lt;&gt;""),Data!E65,IF(AND(Data!$N$7=5,Data!F65&lt;&gt;""),Data!F65,IF(AND(Data!$N$7=6,Data!G65&lt;&gt;""),Data!G65,IF(AND(Data!$N$7=7,Data!H65&lt;&gt;""),Data!H65,IF(AND(Data!$N$7=8,Data!I65&lt;&gt;""),Data!I65,IF(AND(Data!$N$7=9,Data!J65&lt;&gt;""),Data!J65,IF(AND(Data!$N$7=10,Data!K65&lt;&gt;""),Data!K65,""))))))))))</f>
        <v>M</v>
      </c>
    </row>
    <row r="69" spans="2:2" x14ac:dyDescent="0.15">
      <c r="B69" s="159" t="str">
        <f>IF(AND(Data!$N$7=1,Data!B66&lt;&gt;""),Data!B66,IF(AND(Data!$N$7=2,Data!C66&lt;&gt;""),Data!C66,IF(AND(Data!$N$7=3,Data!D66&lt;&gt;""),Data!D66,IF(AND(Data!$N$7=4,Data!E66&lt;&gt;""),Data!E66,IF(AND(Data!$N$7=5,Data!F66&lt;&gt;""),Data!F66,IF(AND(Data!$N$7=6,Data!G66&lt;&gt;""),Data!G66,IF(AND(Data!$N$7=7,Data!H66&lt;&gt;""),Data!H66,IF(AND(Data!$N$7=8,Data!I66&lt;&gt;""),Data!I66,IF(AND(Data!$N$7=9,Data!J66&lt;&gt;""),Data!J66,IF(AND(Data!$N$7=10,Data!K66&lt;&gt;""),Data!K66,""))))))))))</f>
        <v>F</v>
      </c>
    </row>
    <row r="70" spans="2:2" x14ac:dyDescent="0.15">
      <c r="B70" s="159" t="str">
        <f>IF(AND(Data!$N$7=1,Data!B67&lt;&gt;""),Data!B67,IF(AND(Data!$N$7=2,Data!C67&lt;&gt;""),Data!C67,IF(AND(Data!$N$7=3,Data!D67&lt;&gt;""),Data!D67,IF(AND(Data!$N$7=4,Data!E67&lt;&gt;""),Data!E67,IF(AND(Data!$N$7=5,Data!F67&lt;&gt;""),Data!F67,IF(AND(Data!$N$7=6,Data!G67&lt;&gt;""),Data!G67,IF(AND(Data!$N$7=7,Data!H67&lt;&gt;""),Data!H67,IF(AND(Data!$N$7=8,Data!I67&lt;&gt;""),Data!I67,IF(AND(Data!$N$7=9,Data!J67&lt;&gt;""),Data!J67,IF(AND(Data!$N$7=10,Data!K67&lt;&gt;""),Data!K67,""))))))))))</f>
        <v>F</v>
      </c>
    </row>
    <row r="71" spans="2:2" x14ac:dyDescent="0.15">
      <c r="B71" s="159" t="str">
        <f>IF(AND(Data!$N$7=1,Data!B68&lt;&gt;""),Data!B68,IF(AND(Data!$N$7=2,Data!C68&lt;&gt;""),Data!C68,IF(AND(Data!$N$7=3,Data!D68&lt;&gt;""),Data!D68,IF(AND(Data!$N$7=4,Data!E68&lt;&gt;""),Data!E68,IF(AND(Data!$N$7=5,Data!F68&lt;&gt;""),Data!F68,IF(AND(Data!$N$7=6,Data!G68&lt;&gt;""),Data!G68,IF(AND(Data!$N$7=7,Data!H68&lt;&gt;""),Data!H68,IF(AND(Data!$N$7=8,Data!I68&lt;&gt;""),Data!I68,IF(AND(Data!$N$7=9,Data!J68&lt;&gt;""),Data!J68,IF(AND(Data!$N$7=10,Data!K68&lt;&gt;""),Data!K68,""))))))))))</f>
        <v>M</v>
      </c>
    </row>
    <row r="72" spans="2:2" x14ac:dyDescent="0.15">
      <c r="B72" s="159" t="str">
        <f>IF(AND(Data!$N$7=1,Data!B69&lt;&gt;""),Data!B69,IF(AND(Data!$N$7=2,Data!C69&lt;&gt;""),Data!C69,IF(AND(Data!$N$7=3,Data!D69&lt;&gt;""),Data!D69,IF(AND(Data!$N$7=4,Data!E69&lt;&gt;""),Data!E69,IF(AND(Data!$N$7=5,Data!F69&lt;&gt;""),Data!F69,IF(AND(Data!$N$7=6,Data!G69&lt;&gt;""),Data!G69,IF(AND(Data!$N$7=7,Data!H69&lt;&gt;""),Data!H69,IF(AND(Data!$N$7=8,Data!I69&lt;&gt;""),Data!I69,IF(AND(Data!$N$7=9,Data!J69&lt;&gt;""),Data!J69,IF(AND(Data!$N$7=10,Data!K69&lt;&gt;""),Data!K69,""))))))))))</f>
        <v>M</v>
      </c>
    </row>
    <row r="73" spans="2:2" x14ac:dyDescent="0.15">
      <c r="B73" s="159" t="str">
        <f>IF(AND(Data!$N$7=1,Data!B70&lt;&gt;""),Data!B70,IF(AND(Data!$N$7=2,Data!C70&lt;&gt;""),Data!C70,IF(AND(Data!$N$7=3,Data!D70&lt;&gt;""),Data!D70,IF(AND(Data!$N$7=4,Data!E70&lt;&gt;""),Data!E70,IF(AND(Data!$N$7=5,Data!F70&lt;&gt;""),Data!F70,IF(AND(Data!$N$7=6,Data!G70&lt;&gt;""),Data!G70,IF(AND(Data!$N$7=7,Data!H70&lt;&gt;""),Data!H70,IF(AND(Data!$N$7=8,Data!I70&lt;&gt;""),Data!I70,IF(AND(Data!$N$7=9,Data!J70&lt;&gt;""),Data!J70,IF(AND(Data!$N$7=10,Data!K70&lt;&gt;""),Data!K70,""))))))))))</f>
        <v>M</v>
      </c>
    </row>
    <row r="74" spans="2:2" x14ac:dyDescent="0.15">
      <c r="B74" s="159" t="str">
        <f>IF(AND(Data!$N$7=1,Data!B71&lt;&gt;""),Data!B71,IF(AND(Data!$N$7=2,Data!C71&lt;&gt;""),Data!C71,IF(AND(Data!$N$7=3,Data!D71&lt;&gt;""),Data!D71,IF(AND(Data!$N$7=4,Data!E71&lt;&gt;""),Data!E71,IF(AND(Data!$N$7=5,Data!F71&lt;&gt;""),Data!F71,IF(AND(Data!$N$7=6,Data!G71&lt;&gt;""),Data!G71,IF(AND(Data!$N$7=7,Data!H71&lt;&gt;""),Data!H71,IF(AND(Data!$N$7=8,Data!I71&lt;&gt;""),Data!I71,IF(AND(Data!$N$7=9,Data!J71&lt;&gt;""),Data!J71,IF(AND(Data!$N$7=10,Data!K71&lt;&gt;""),Data!K71,""))))))))))</f>
        <v>F</v>
      </c>
    </row>
    <row r="75" spans="2:2" x14ac:dyDescent="0.15">
      <c r="B75" s="159" t="str">
        <f>IF(AND(Data!$N$7=1,Data!B72&lt;&gt;""),Data!B72,IF(AND(Data!$N$7=2,Data!C72&lt;&gt;""),Data!C72,IF(AND(Data!$N$7=3,Data!D72&lt;&gt;""),Data!D72,IF(AND(Data!$N$7=4,Data!E72&lt;&gt;""),Data!E72,IF(AND(Data!$N$7=5,Data!F72&lt;&gt;""),Data!F72,IF(AND(Data!$N$7=6,Data!G72&lt;&gt;""),Data!G72,IF(AND(Data!$N$7=7,Data!H72&lt;&gt;""),Data!H72,IF(AND(Data!$N$7=8,Data!I72&lt;&gt;""),Data!I72,IF(AND(Data!$N$7=9,Data!J72&lt;&gt;""),Data!J72,IF(AND(Data!$N$7=10,Data!K72&lt;&gt;""),Data!K72,""))))))))))</f>
        <v>F</v>
      </c>
    </row>
    <row r="76" spans="2:2" x14ac:dyDescent="0.15">
      <c r="B76" s="159" t="str">
        <f>IF(AND(Data!$N$7=1,Data!B73&lt;&gt;""),Data!B73,IF(AND(Data!$N$7=2,Data!C73&lt;&gt;""),Data!C73,IF(AND(Data!$N$7=3,Data!D73&lt;&gt;""),Data!D73,IF(AND(Data!$N$7=4,Data!E73&lt;&gt;""),Data!E73,IF(AND(Data!$N$7=5,Data!F73&lt;&gt;""),Data!F73,IF(AND(Data!$N$7=6,Data!G73&lt;&gt;""),Data!G73,IF(AND(Data!$N$7=7,Data!H73&lt;&gt;""),Data!H73,IF(AND(Data!$N$7=8,Data!I73&lt;&gt;""),Data!I73,IF(AND(Data!$N$7=9,Data!J73&lt;&gt;""),Data!J73,IF(AND(Data!$N$7=10,Data!K73&lt;&gt;""),Data!K73,""))))))))))</f>
        <v>F</v>
      </c>
    </row>
    <row r="77" spans="2:2" x14ac:dyDescent="0.15">
      <c r="B77" s="159" t="str">
        <f>IF(AND(Data!$N$7=1,Data!B74&lt;&gt;""),Data!B74,IF(AND(Data!$N$7=2,Data!C74&lt;&gt;""),Data!C74,IF(AND(Data!$N$7=3,Data!D74&lt;&gt;""),Data!D74,IF(AND(Data!$N$7=4,Data!E74&lt;&gt;""),Data!E74,IF(AND(Data!$N$7=5,Data!F74&lt;&gt;""),Data!F74,IF(AND(Data!$N$7=6,Data!G74&lt;&gt;""),Data!G74,IF(AND(Data!$N$7=7,Data!H74&lt;&gt;""),Data!H74,IF(AND(Data!$N$7=8,Data!I74&lt;&gt;""),Data!I74,IF(AND(Data!$N$7=9,Data!J74&lt;&gt;""),Data!J74,IF(AND(Data!$N$7=10,Data!K74&lt;&gt;""),Data!K74,""))))))))))</f>
        <v>M</v>
      </c>
    </row>
    <row r="78" spans="2:2" x14ac:dyDescent="0.15">
      <c r="B78" s="159" t="str">
        <f>IF(AND(Data!$N$7=1,Data!B75&lt;&gt;""),Data!B75,IF(AND(Data!$N$7=2,Data!C75&lt;&gt;""),Data!C75,IF(AND(Data!$N$7=3,Data!D75&lt;&gt;""),Data!D75,IF(AND(Data!$N$7=4,Data!E75&lt;&gt;""),Data!E75,IF(AND(Data!$N$7=5,Data!F75&lt;&gt;""),Data!F75,IF(AND(Data!$N$7=6,Data!G75&lt;&gt;""),Data!G75,IF(AND(Data!$N$7=7,Data!H75&lt;&gt;""),Data!H75,IF(AND(Data!$N$7=8,Data!I75&lt;&gt;""),Data!I75,IF(AND(Data!$N$7=9,Data!J75&lt;&gt;""),Data!J75,IF(AND(Data!$N$7=10,Data!K75&lt;&gt;""),Data!K75,""))))))))))</f>
        <v>M</v>
      </c>
    </row>
    <row r="79" spans="2:2" x14ac:dyDescent="0.15">
      <c r="B79" s="159" t="str">
        <f>IF(AND(Data!$N$7=1,Data!B76&lt;&gt;""),Data!B76,IF(AND(Data!$N$7=2,Data!C76&lt;&gt;""),Data!C76,IF(AND(Data!$N$7=3,Data!D76&lt;&gt;""),Data!D76,IF(AND(Data!$N$7=4,Data!E76&lt;&gt;""),Data!E76,IF(AND(Data!$N$7=5,Data!F76&lt;&gt;""),Data!F76,IF(AND(Data!$N$7=6,Data!G76&lt;&gt;""),Data!G76,IF(AND(Data!$N$7=7,Data!H76&lt;&gt;""),Data!H76,IF(AND(Data!$N$7=8,Data!I76&lt;&gt;""),Data!I76,IF(AND(Data!$N$7=9,Data!J76&lt;&gt;""),Data!J76,IF(AND(Data!$N$7=10,Data!K76&lt;&gt;""),Data!K76,""))))))))))</f>
        <v>F</v>
      </c>
    </row>
    <row r="80" spans="2:2" x14ac:dyDescent="0.15">
      <c r="B80" s="159" t="str">
        <f>IF(AND(Data!$N$7=1,Data!B77&lt;&gt;""),Data!B77,IF(AND(Data!$N$7=2,Data!C77&lt;&gt;""),Data!C77,IF(AND(Data!$N$7=3,Data!D77&lt;&gt;""),Data!D77,IF(AND(Data!$N$7=4,Data!E77&lt;&gt;""),Data!E77,IF(AND(Data!$N$7=5,Data!F77&lt;&gt;""),Data!F77,IF(AND(Data!$N$7=6,Data!G77&lt;&gt;""),Data!G77,IF(AND(Data!$N$7=7,Data!H77&lt;&gt;""),Data!H77,IF(AND(Data!$N$7=8,Data!I77&lt;&gt;""),Data!I77,IF(AND(Data!$N$7=9,Data!J77&lt;&gt;""),Data!J77,IF(AND(Data!$N$7=10,Data!K77&lt;&gt;""),Data!K77,""))))))))))</f>
        <v>F</v>
      </c>
    </row>
    <row r="81" spans="2:2" x14ac:dyDescent="0.15">
      <c r="B81" s="159" t="str">
        <f>IF(AND(Data!$N$7=1,Data!B78&lt;&gt;""),Data!B78,IF(AND(Data!$N$7=2,Data!C78&lt;&gt;""),Data!C78,IF(AND(Data!$N$7=3,Data!D78&lt;&gt;""),Data!D78,IF(AND(Data!$N$7=4,Data!E78&lt;&gt;""),Data!E78,IF(AND(Data!$N$7=5,Data!F78&lt;&gt;""),Data!F78,IF(AND(Data!$N$7=6,Data!G78&lt;&gt;""),Data!G78,IF(AND(Data!$N$7=7,Data!H78&lt;&gt;""),Data!H78,IF(AND(Data!$N$7=8,Data!I78&lt;&gt;""),Data!I78,IF(AND(Data!$N$7=9,Data!J78&lt;&gt;""),Data!J78,IF(AND(Data!$N$7=10,Data!K78&lt;&gt;""),Data!K78,""))))))))))</f>
        <v>M</v>
      </c>
    </row>
    <row r="82" spans="2:2" x14ac:dyDescent="0.15">
      <c r="B82" s="159" t="str">
        <f>IF(AND(Data!$N$7=1,Data!B79&lt;&gt;""),Data!B79,IF(AND(Data!$N$7=2,Data!C79&lt;&gt;""),Data!C79,IF(AND(Data!$N$7=3,Data!D79&lt;&gt;""),Data!D79,IF(AND(Data!$N$7=4,Data!E79&lt;&gt;""),Data!E79,IF(AND(Data!$N$7=5,Data!F79&lt;&gt;""),Data!F79,IF(AND(Data!$N$7=6,Data!G79&lt;&gt;""),Data!G79,IF(AND(Data!$N$7=7,Data!H79&lt;&gt;""),Data!H79,IF(AND(Data!$N$7=8,Data!I79&lt;&gt;""),Data!I79,IF(AND(Data!$N$7=9,Data!J79&lt;&gt;""),Data!J79,IF(AND(Data!$N$7=10,Data!K79&lt;&gt;""),Data!K79,""))))))))))</f>
        <v>M</v>
      </c>
    </row>
    <row r="83" spans="2:2" x14ac:dyDescent="0.15">
      <c r="B83" s="159" t="str">
        <f>IF(AND(Data!$N$7=1,Data!B80&lt;&gt;""),Data!B80,IF(AND(Data!$N$7=2,Data!C80&lt;&gt;""),Data!C80,IF(AND(Data!$N$7=3,Data!D80&lt;&gt;""),Data!D80,IF(AND(Data!$N$7=4,Data!E80&lt;&gt;""),Data!E80,IF(AND(Data!$N$7=5,Data!F80&lt;&gt;""),Data!F80,IF(AND(Data!$N$7=6,Data!G80&lt;&gt;""),Data!G80,IF(AND(Data!$N$7=7,Data!H80&lt;&gt;""),Data!H80,IF(AND(Data!$N$7=8,Data!I80&lt;&gt;""),Data!I80,IF(AND(Data!$N$7=9,Data!J80&lt;&gt;""),Data!J80,IF(AND(Data!$N$7=10,Data!K80&lt;&gt;""),Data!K80,""))))))))))</f>
        <v>F</v>
      </c>
    </row>
    <row r="84" spans="2:2" x14ac:dyDescent="0.15">
      <c r="B84" s="159" t="str">
        <f>IF(AND(Data!$N$7=1,Data!B81&lt;&gt;""),Data!B81,IF(AND(Data!$N$7=2,Data!C81&lt;&gt;""),Data!C81,IF(AND(Data!$N$7=3,Data!D81&lt;&gt;""),Data!D81,IF(AND(Data!$N$7=4,Data!E81&lt;&gt;""),Data!E81,IF(AND(Data!$N$7=5,Data!F81&lt;&gt;""),Data!F81,IF(AND(Data!$N$7=6,Data!G81&lt;&gt;""),Data!G81,IF(AND(Data!$N$7=7,Data!H81&lt;&gt;""),Data!H81,IF(AND(Data!$N$7=8,Data!I81&lt;&gt;""),Data!I81,IF(AND(Data!$N$7=9,Data!J81&lt;&gt;""),Data!J81,IF(AND(Data!$N$7=10,Data!K81&lt;&gt;""),Data!K81,""))))))))))</f>
        <v>F</v>
      </c>
    </row>
    <row r="85" spans="2:2" x14ac:dyDescent="0.15">
      <c r="B85" s="159" t="str">
        <f>IF(AND(Data!$N$7=1,Data!B82&lt;&gt;""),Data!B82,IF(AND(Data!$N$7=2,Data!C82&lt;&gt;""),Data!C82,IF(AND(Data!$N$7=3,Data!D82&lt;&gt;""),Data!D82,IF(AND(Data!$N$7=4,Data!E82&lt;&gt;""),Data!E82,IF(AND(Data!$N$7=5,Data!F82&lt;&gt;""),Data!F82,IF(AND(Data!$N$7=6,Data!G82&lt;&gt;""),Data!G82,IF(AND(Data!$N$7=7,Data!H82&lt;&gt;""),Data!H82,IF(AND(Data!$N$7=8,Data!I82&lt;&gt;""),Data!I82,IF(AND(Data!$N$7=9,Data!J82&lt;&gt;""),Data!J82,IF(AND(Data!$N$7=10,Data!K82&lt;&gt;""),Data!K82,""))))))))))</f>
        <v>M</v>
      </c>
    </row>
    <row r="86" spans="2:2" x14ac:dyDescent="0.15">
      <c r="B86" s="159" t="str">
        <f>IF(AND(Data!$N$7=1,Data!B83&lt;&gt;""),Data!B83,IF(AND(Data!$N$7=2,Data!C83&lt;&gt;""),Data!C83,IF(AND(Data!$N$7=3,Data!D83&lt;&gt;""),Data!D83,IF(AND(Data!$N$7=4,Data!E83&lt;&gt;""),Data!E83,IF(AND(Data!$N$7=5,Data!F83&lt;&gt;""),Data!F83,IF(AND(Data!$N$7=6,Data!G83&lt;&gt;""),Data!G83,IF(AND(Data!$N$7=7,Data!H83&lt;&gt;""),Data!H83,IF(AND(Data!$N$7=8,Data!I83&lt;&gt;""),Data!I83,IF(AND(Data!$N$7=9,Data!J83&lt;&gt;""),Data!J83,IF(AND(Data!$N$7=10,Data!K83&lt;&gt;""),Data!K83,""))))))))))</f>
        <v>F</v>
      </c>
    </row>
    <row r="87" spans="2:2" x14ac:dyDescent="0.15">
      <c r="B87" s="159" t="str">
        <f>IF(AND(Data!$N$7=1,Data!B84&lt;&gt;""),Data!B84,IF(AND(Data!$N$7=2,Data!C84&lt;&gt;""),Data!C84,IF(AND(Data!$N$7=3,Data!D84&lt;&gt;""),Data!D84,IF(AND(Data!$N$7=4,Data!E84&lt;&gt;""),Data!E84,IF(AND(Data!$N$7=5,Data!F84&lt;&gt;""),Data!F84,IF(AND(Data!$N$7=6,Data!G84&lt;&gt;""),Data!G84,IF(AND(Data!$N$7=7,Data!H84&lt;&gt;""),Data!H84,IF(AND(Data!$N$7=8,Data!I84&lt;&gt;""),Data!I84,IF(AND(Data!$N$7=9,Data!J84&lt;&gt;""),Data!J84,IF(AND(Data!$N$7=10,Data!K84&lt;&gt;""),Data!K84,""))))))))))</f>
        <v>M</v>
      </c>
    </row>
    <row r="88" spans="2:2" x14ac:dyDescent="0.15">
      <c r="B88" s="159" t="str">
        <f>IF(AND(Data!$N$7=1,Data!B85&lt;&gt;""),Data!B85,IF(AND(Data!$N$7=2,Data!C85&lt;&gt;""),Data!C85,IF(AND(Data!$N$7=3,Data!D85&lt;&gt;""),Data!D85,IF(AND(Data!$N$7=4,Data!E85&lt;&gt;""),Data!E85,IF(AND(Data!$N$7=5,Data!F85&lt;&gt;""),Data!F85,IF(AND(Data!$N$7=6,Data!G85&lt;&gt;""),Data!G85,IF(AND(Data!$N$7=7,Data!H85&lt;&gt;""),Data!H85,IF(AND(Data!$N$7=8,Data!I85&lt;&gt;""),Data!I85,IF(AND(Data!$N$7=9,Data!J85&lt;&gt;""),Data!J85,IF(AND(Data!$N$7=10,Data!K85&lt;&gt;""),Data!K85,""))))))))))</f>
        <v>M</v>
      </c>
    </row>
    <row r="89" spans="2:2" x14ac:dyDescent="0.15">
      <c r="B89" s="159" t="str">
        <f>IF(AND(Data!$N$7=1,Data!B86&lt;&gt;""),Data!B86,IF(AND(Data!$N$7=2,Data!C86&lt;&gt;""),Data!C86,IF(AND(Data!$N$7=3,Data!D86&lt;&gt;""),Data!D86,IF(AND(Data!$N$7=4,Data!E86&lt;&gt;""),Data!E86,IF(AND(Data!$N$7=5,Data!F86&lt;&gt;""),Data!F86,IF(AND(Data!$N$7=6,Data!G86&lt;&gt;""),Data!G86,IF(AND(Data!$N$7=7,Data!H86&lt;&gt;""),Data!H86,IF(AND(Data!$N$7=8,Data!I86&lt;&gt;""),Data!I86,IF(AND(Data!$N$7=9,Data!J86&lt;&gt;""),Data!J86,IF(AND(Data!$N$7=10,Data!K86&lt;&gt;""),Data!K86,""))))))))))</f>
        <v>F</v>
      </c>
    </row>
    <row r="90" spans="2:2" x14ac:dyDescent="0.15">
      <c r="B90" s="159" t="str">
        <f>IF(AND(Data!$N$7=1,Data!B87&lt;&gt;""),Data!B87,IF(AND(Data!$N$7=2,Data!C87&lt;&gt;""),Data!C87,IF(AND(Data!$N$7=3,Data!D87&lt;&gt;""),Data!D87,IF(AND(Data!$N$7=4,Data!E87&lt;&gt;""),Data!E87,IF(AND(Data!$N$7=5,Data!F87&lt;&gt;""),Data!F87,IF(AND(Data!$N$7=6,Data!G87&lt;&gt;""),Data!G87,IF(AND(Data!$N$7=7,Data!H87&lt;&gt;""),Data!H87,IF(AND(Data!$N$7=8,Data!I87&lt;&gt;""),Data!I87,IF(AND(Data!$N$7=9,Data!J87&lt;&gt;""),Data!J87,IF(AND(Data!$N$7=10,Data!K87&lt;&gt;""),Data!K87,""))))))))))</f>
        <v>F</v>
      </c>
    </row>
    <row r="91" spans="2:2" x14ac:dyDescent="0.15">
      <c r="B91" s="159" t="str">
        <f>IF(AND(Data!$N$7=1,Data!B88&lt;&gt;""),Data!B88,IF(AND(Data!$N$7=2,Data!C88&lt;&gt;""),Data!C88,IF(AND(Data!$N$7=3,Data!D88&lt;&gt;""),Data!D88,IF(AND(Data!$N$7=4,Data!E88&lt;&gt;""),Data!E88,IF(AND(Data!$N$7=5,Data!F88&lt;&gt;""),Data!F88,IF(AND(Data!$N$7=6,Data!G88&lt;&gt;""),Data!G88,IF(AND(Data!$N$7=7,Data!H88&lt;&gt;""),Data!H88,IF(AND(Data!$N$7=8,Data!I88&lt;&gt;""),Data!I88,IF(AND(Data!$N$7=9,Data!J88&lt;&gt;""),Data!J88,IF(AND(Data!$N$7=10,Data!K88&lt;&gt;""),Data!K88,""))))))))))</f>
        <v>F</v>
      </c>
    </row>
    <row r="92" spans="2:2" x14ac:dyDescent="0.15">
      <c r="B92" s="159" t="str">
        <f>IF(AND(Data!$N$7=1,Data!B89&lt;&gt;""),Data!B89,IF(AND(Data!$N$7=2,Data!C89&lt;&gt;""),Data!C89,IF(AND(Data!$N$7=3,Data!D89&lt;&gt;""),Data!D89,IF(AND(Data!$N$7=4,Data!E89&lt;&gt;""),Data!E89,IF(AND(Data!$N$7=5,Data!F89&lt;&gt;""),Data!F89,IF(AND(Data!$N$7=6,Data!G89&lt;&gt;""),Data!G89,IF(AND(Data!$N$7=7,Data!H89&lt;&gt;""),Data!H89,IF(AND(Data!$N$7=8,Data!I89&lt;&gt;""),Data!I89,IF(AND(Data!$N$7=9,Data!J89&lt;&gt;""),Data!J89,IF(AND(Data!$N$7=10,Data!K89&lt;&gt;""),Data!K89,""))))))))))</f>
        <v>F</v>
      </c>
    </row>
    <row r="93" spans="2:2" x14ac:dyDescent="0.15">
      <c r="B93" s="159" t="str">
        <f>IF(AND(Data!$N$7=1,Data!B90&lt;&gt;""),Data!B90,IF(AND(Data!$N$7=2,Data!C90&lt;&gt;""),Data!C90,IF(AND(Data!$N$7=3,Data!D90&lt;&gt;""),Data!D90,IF(AND(Data!$N$7=4,Data!E90&lt;&gt;""),Data!E90,IF(AND(Data!$N$7=5,Data!F90&lt;&gt;""),Data!F90,IF(AND(Data!$N$7=6,Data!G90&lt;&gt;""),Data!G90,IF(AND(Data!$N$7=7,Data!H90&lt;&gt;""),Data!H90,IF(AND(Data!$N$7=8,Data!I90&lt;&gt;""),Data!I90,IF(AND(Data!$N$7=9,Data!J90&lt;&gt;""),Data!J90,IF(AND(Data!$N$7=10,Data!K90&lt;&gt;""),Data!K90,""))))))))))</f>
        <v>F</v>
      </c>
    </row>
    <row r="94" spans="2:2" x14ac:dyDescent="0.15">
      <c r="B94" s="159" t="str">
        <f>IF(AND(Data!$N$7=1,Data!B91&lt;&gt;""),Data!B91,IF(AND(Data!$N$7=2,Data!C91&lt;&gt;""),Data!C91,IF(AND(Data!$N$7=3,Data!D91&lt;&gt;""),Data!D91,IF(AND(Data!$N$7=4,Data!E91&lt;&gt;""),Data!E91,IF(AND(Data!$N$7=5,Data!F91&lt;&gt;""),Data!F91,IF(AND(Data!$N$7=6,Data!G91&lt;&gt;""),Data!G91,IF(AND(Data!$N$7=7,Data!H91&lt;&gt;""),Data!H91,IF(AND(Data!$N$7=8,Data!I91&lt;&gt;""),Data!I91,IF(AND(Data!$N$7=9,Data!J91&lt;&gt;""),Data!J91,IF(AND(Data!$N$7=10,Data!K91&lt;&gt;""),Data!K91,""))))))))))</f>
        <v>F</v>
      </c>
    </row>
    <row r="95" spans="2:2" x14ac:dyDescent="0.15">
      <c r="B95" s="159" t="str">
        <f>IF(AND(Data!$N$7=1,Data!B92&lt;&gt;""),Data!B92,IF(AND(Data!$N$7=2,Data!C92&lt;&gt;""),Data!C92,IF(AND(Data!$N$7=3,Data!D92&lt;&gt;""),Data!D92,IF(AND(Data!$N$7=4,Data!E92&lt;&gt;""),Data!E92,IF(AND(Data!$N$7=5,Data!F92&lt;&gt;""),Data!F92,IF(AND(Data!$N$7=6,Data!G92&lt;&gt;""),Data!G92,IF(AND(Data!$N$7=7,Data!H92&lt;&gt;""),Data!H92,IF(AND(Data!$N$7=8,Data!I92&lt;&gt;""),Data!I92,IF(AND(Data!$N$7=9,Data!J92&lt;&gt;""),Data!J92,IF(AND(Data!$N$7=10,Data!K92&lt;&gt;""),Data!K92,""))))))))))</f>
        <v>M</v>
      </c>
    </row>
    <row r="96" spans="2:2" x14ac:dyDescent="0.15">
      <c r="B96" s="159" t="str">
        <f>IF(AND(Data!$N$7=1,Data!B93&lt;&gt;""),Data!B93,IF(AND(Data!$N$7=2,Data!C93&lt;&gt;""),Data!C93,IF(AND(Data!$N$7=3,Data!D93&lt;&gt;""),Data!D93,IF(AND(Data!$N$7=4,Data!E93&lt;&gt;""),Data!E93,IF(AND(Data!$N$7=5,Data!F93&lt;&gt;""),Data!F93,IF(AND(Data!$N$7=6,Data!G93&lt;&gt;""),Data!G93,IF(AND(Data!$N$7=7,Data!H93&lt;&gt;""),Data!H93,IF(AND(Data!$N$7=8,Data!I93&lt;&gt;""),Data!I93,IF(AND(Data!$N$7=9,Data!J93&lt;&gt;""),Data!J93,IF(AND(Data!$N$7=10,Data!K93&lt;&gt;""),Data!K93,""))))))))))</f>
        <v>F</v>
      </c>
    </row>
    <row r="97" spans="2:2" x14ac:dyDescent="0.15">
      <c r="B97" s="159" t="str">
        <f>IF(AND(Data!$N$7=1,Data!B94&lt;&gt;""),Data!B94,IF(AND(Data!$N$7=2,Data!C94&lt;&gt;""),Data!C94,IF(AND(Data!$N$7=3,Data!D94&lt;&gt;""),Data!D94,IF(AND(Data!$N$7=4,Data!E94&lt;&gt;""),Data!E94,IF(AND(Data!$N$7=5,Data!F94&lt;&gt;""),Data!F94,IF(AND(Data!$N$7=6,Data!G94&lt;&gt;""),Data!G94,IF(AND(Data!$N$7=7,Data!H94&lt;&gt;""),Data!H94,IF(AND(Data!$N$7=8,Data!I94&lt;&gt;""),Data!I94,IF(AND(Data!$N$7=9,Data!J94&lt;&gt;""),Data!J94,IF(AND(Data!$N$7=10,Data!K94&lt;&gt;""),Data!K94,""))))))))))</f>
        <v>F</v>
      </c>
    </row>
    <row r="98" spans="2:2" x14ac:dyDescent="0.15">
      <c r="B98" s="159" t="str">
        <f>IF(AND(Data!$N$7=1,Data!B95&lt;&gt;""),Data!B95,IF(AND(Data!$N$7=2,Data!C95&lt;&gt;""),Data!C95,IF(AND(Data!$N$7=3,Data!D95&lt;&gt;""),Data!D95,IF(AND(Data!$N$7=4,Data!E95&lt;&gt;""),Data!E95,IF(AND(Data!$N$7=5,Data!F95&lt;&gt;""),Data!F95,IF(AND(Data!$N$7=6,Data!G95&lt;&gt;""),Data!G95,IF(AND(Data!$N$7=7,Data!H95&lt;&gt;""),Data!H95,IF(AND(Data!$N$7=8,Data!I95&lt;&gt;""),Data!I95,IF(AND(Data!$N$7=9,Data!J95&lt;&gt;""),Data!J95,IF(AND(Data!$N$7=10,Data!K95&lt;&gt;""),Data!K95,""))))))))))</f>
        <v>F</v>
      </c>
    </row>
    <row r="99" spans="2:2" x14ac:dyDescent="0.15">
      <c r="B99" s="159" t="str">
        <f>IF(AND(Data!$N$7=1,Data!B96&lt;&gt;""),Data!B96,IF(AND(Data!$N$7=2,Data!C96&lt;&gt;""),Data!C96,IF(AND(Data!$N$7=3,Data!D96&lt;&gt;""),Data!D96,IF(AND(Data!$N$7=4,Data!E96&lt;&gt;""),Data!E96,IF(AND(Data!$N$7=5,Data!F96&lt;&gt;""),Data!F96,IF(AND(Data!$N$7=6,Data!G96&lt;&gt;""),Data!G96,IF(AND(Data!$N$7=7,Data!H96&lt;&gt;""),Data!H96,IF(AND(Data!$N$7=8,Data!I96&lt;&gt;""),Data!I96,IF(AND(Data!$N$7=9,Data!J96&lt;&gt;""),Data!J96,IF(AND(Data!$N$7=10,Data!K96&lt;&gt;""),Data!K96,""))))))))))</f>
        <v>F</v>
      </c>
    </row>
    <row r="100" spans="2:2" x14ac:dyDescent="0.15">
      <c r="B100" s="159" t="str">
        <f>IF(AND(Data!$N$7=1,Data!B97&lt;&gt;""),Data!B97,IF(AND(Data!$N$7=2,Data!C97&lt;&gt;""),Data!C97,IF(AND(Data!$N$7=3,Data!D97&lt;&gt;""),Data!D97,IF(AND(Data!$N$7=4,Data!E97&lt;&gt;""),Data!E97,IF(AND(Data!$N$7=5,Data!F97&lt;&gt;""),Data!F97,IF(AND(Data!$N$7=6,Data!G97&lt;&gt;""),Data!G97,IF(AND(Data!$N$7=7,Data!H97&lt;&gt;""),Data!H97,IF(AND(Data!$N$7=8,Data!I97&lt;&gt;""),Data!I97,IF(AND(Data!$N$7=9,Data!J97&lt;&gt;""),Data!J97,IF(AND(Data!$N$7=10,Data!K97&lt;&gt;""),Data!K97,""))))))))))</f>
        <v>F</v>
      </c>
    </row>
    <row r="101" spans="2:2" x14ac:dyDescent="0.15">
      <c r="B101" s="159" t="str">
        <f>IF(AND(Data!$N$7=1,Data!B98&lt;&gt;""),Data!B98,IF(AND(Data!$N$7=2,Data!C98&lt;&gt;""),Data!C98,IF(AND(Data!$N$7=3,Data!D98&lt;&gt;""),Data!D98,IF(AND(Data!$N$7=4,Data!E98&lt;&gt;""),Data!E98,IF(AND(Data!$N$7=5,Data!F98&lt;&gt;""),Data!F98,IF(AND(Data!$N$7=6,Data!G98&lt;&gt;""),Data!G98,IF(AND(Data!$N$7=7,Data!H98&lt;&gt;""),Data!H98,IF(AND(Data!$N$7=8,Data!I98&lt;&gt;""),Data!I98,IF(AND(Data!$N$7=9,Data!J98&lt;&gt;""),Data!J98,IF(AND(Data!$N$7=10,Data!K98&lt;&gt;""),Data!K98,""))))))))))</f>
        <v>F</v>
      </c>
    </row>
    <row r="102" spans="2:2" x14ac:dyDescent="0.15">
      <c r="B102" s="159" t="str">
        <f>IF(AND(Data!$N$7=1,Data!B99&lt;&gt;""),Data!B99,IF(AND(Data!$N$7=2,Data!C99&lt;&gt;""),Data!C99,IF(AND(Data!$N$7=3,Data!D99&lt;&gt;""),Data!D99,IF(AND(Data!$N$7=4,Data!E99&lt;&gt;""),Data!E99,IF(AND(Data!$N$7=5,Data!F99&lt;&gt;""),Data!F99,IF(AND(Data!$N$7=6,Data!G99&lt;&gt;""),Data!G99,IF(AND(Data!$N$7=7,Data!H99&lt;&gt;""),Data!H99,IF(AND(Data!$N$7=8,Data!I99&lt;&gt;""),Data!I99,IF(AND(Data!$N$7=9,Data!J99&lt;&gt;""),Data!J99,IF(AND(Data!$N$7=10,Data!K99&lt;&gt;""),Data!K99,""))))))))))</f>
        <v>F</v>
      </c>
    </row>
    <row r="103" spans="2:2" x14ac:dyDescent="0.15">
      <c r="B103" s="159" t="str">
        <f>IF(AND(Data!$N$7=1,Data!B100&lt;&gt;""),Data!B100,IF(AND(Data!$N$7=2,Data!C100&lt;&gt;""),Data!C100,IF(AND(Data!$N$7=3,Data!D100&lt;&gt;""),Data!D100,IF(AND(Data!$N$7=4,Data!E100&lt;&gt;""),Data!E100,IF(AND(Data!$N$7=5,Data!F100&lt;&gt;""),Data!F100,IF(AND(Data!$N$7=6,Data!G100&lt;&gt;""),Data!G100,IF(AND(Data!$N$7=7,Data!H100&lt;&gt;""),Data!H100,IF(AND(Data!$N$7=8,Data!I100&lt;&gt;""),Data!I100,IF(AND(Data!$N$7=9,Data!J100&lt;&gt;""),Data!J100,IF(AND(Data!$N$7=10,Data!K100&lt;&gt;""),Data!K100,""))))))))))</f>
        <v>F</v>
      </c>
    </row>
    <row r="104" spans="2:2" x14ac:dyDescent="0.15">
      <c r="B104" s="159" t="str">
        <f>IF(AND(Data!$N$7=1,Data!B101&lt;&gt;""),Data!B101,IF(AND(Data!$N$7=2,Data!C101&lt;&gt;""),Data!C101,IF(AND(Data!$N$7=3,Data!D101&lt;&gt;""),Data!D101,IF(AND(Data!$N$7=4,Data!E101&lt;&gt;""),Data!E101,IF(AND(Data!$N$7=5,Data!F101&lt;&gt;""),Data!F101,IF(AND(Data!$N$7=6,Data!G101&lt;&gt;""),Data!G101,IF(AND(Data!$N$7=7,Data!H101&lt;&gt;""),Data!H101,IF(AND(Data!$N$7=8,Data!I101&lt;&gt;""),Data!I101,IF(AND(Data!$N$7=9,Data!J101&lt;&gt;""),Data!J101,IF(AND(Data!$N$7=10,Data!K101&lt;&gt;""),Data!K101,""))))))))))</f>
        <v>F</v>
      </c>
    </row>
    <row r="105" spans="2:2" x14ac:dyDescent="0.15">
      <c r="B105" s="159" t="str">
        <f>IF(AND(Data!$N$7=1,Data!B102&lt;&gt;""),Data!B102,IF(AND(Data!$N$7=2,Data!C102&lt;&gt;""),Data!C102,IF(AND(Data!$N$7=3,Data!D102&lt;&gt;""),Data!D102,IF(AND(Data!$N$7=4,Data!E102&lt;&gt;""),Data!E102,IF(AND(Data!$N$7=5,Data!F102&lt;&gt;""),Data!F102,IF(AND(Data!$N$7=6,Data!G102&lt;&gt;""),Data!G102,IF(AND(Data!$N$7=7,Data!H102&lt;&gt;""),Data!H102,IF(AND(Data!$N$7=8,Data!I102&lt;&gt;""),Data!I102,IF(AND(Data!$N$7=9,Data!J102&lt;&gt;""),Data!J102,IF(AND(Data!$N$7=10,Data!K102&lt;&gt;""),Data!K102,""))))))))))</f>
        <v>F</v>
      </c>
    </row>
    <row r="106" spans="2:2" x14ac:dyDescent="0.15">
      <c r="B106" s="159" t="str">
        <f>IF(AND(Data!$N$7=1,Data!B103&lt;&gt;""),Data!B103,IF(AND(Data!$N$7=2,Data!C103&lt;&gt;""),Data!C103,IF(AND(Data!$N$7=3,Data!D103&lt;&gt;""),Data!D103,IF(AND(Data!$N$7=4,Data!E103&lt;&gt;""),Data!E103,IF(AND(Data!$N$7=5,Data!F103&lt;&gt;""),Data!F103,IF(AND(Data!$N$7=6,Data!G103&lt;&gt;""),Data!G103,IF(AND(Data!$N$7=7,Data!H103&lt;&gt;""),Data!H103,IF(AND(Data!$N$7=8,Data!I103&lt;&gt;""),Data!I103,IF(AND(Data!$N$7=9,Data!J103&lt;&gt;""),Data!J103,IF(AND(Data!$N$7=10,Data!K103&lt;&gt;""),Data!K103,""))))))))))</f>
        <v>M</v>
      </c>
    </row>
    <row r="107" spans="2:2" x14ac:dyDescent="0.15">
      <c r="B107" s="159" t="str">
        <f>IF(AND(Data!$N$7=1,Data!B104&lt;&gt;""),Data!B104,IF(AND(Data!$N$7=2,Data!C104&lt;&gt;""),Data!C104,IF(AND(Data!$N$7=3,Data!D104&lt;&gt;""),Data!D104,IF(AND(Data!$N$7=4,Data!E104&lt;&gt;""),Data!E104,IF(AND(Data!$N$7=5,Data!F104&lt;&gt;""),Data!F104,IF(AND(Data!$N$7=6,Data!G104&lt;&gt;""),Data!G104,IF(AND(Data!$N$7=7,Data!H104&lt;&gt;""),Data!H104,IF(AND(Data!$N$7=8,Data!I104&lt;&gt;""),Data!I104,IF(AND(Data!$N$7=9,Data!J104&lt;&gt;""),Data!J104,IF(AND(Data!$N$7=10,Data!K104&lt;&gt;""),Data!K104,""))))))))))</f>
        <v>F</v>
      </c>
    </row>
    <row r="108" spans="2:2" x14ac:dyDescent="0.15">
      <c r="B108" s="159" t="str">
        <f>IF(AND(Data!$N$7=1,Data!B105&lt;&gt;""),Data!B105,IF(AND(Data!$N$7=2,Data!C105&lt;&gt;""),Data!C105,IF(AND(Data!$N$7=3,Data!D105&lt;&gt;""),Data!D105,IF(AND(Data!$N$7=4,Data!E105&lt;&gt;""),Data!E105,IF(AND(Data!$N$7=5,Data!F105&lt;&gt;""),Data!F105,IF(AND(Data!$N$7=6,Data!G105&lt;&gt;""),Data!G105,IF(AND(Data!$N$7=7,Data!H105&lt;&gt;""),Data!H105,IF(AND(Data!$N$7=8,Data!I105&lt;&gt;""),Data!I105,IF(AND(Data!$N$7=9,Data!J105&lt;&gt;""),Data!J105,IF(AND(Data!$N$7=10,Data!K105&lt;&gt;""),Data!K105,""))))))))))</f>
        <v>M</v>
      </c>
    </row>
    <row r="109" spans="2:2" x14ac:dyDescent="0.15">
      <c r="B109" s="159" t="str">
        <f>IF(AND(Data!$N$7=1,Data!B106&lt;&gt;""),Data!B106,IF(AND(Data!$N$7=2,Data!C106&lt;&gt;""),Data!C106,IF(AND(Data!$N$7=3,Data!D106&lt;&gt;""),Data!D106,IF(AND(Data!$N$7=4,Data!E106&lt;&gt;""),Data!E106,IF(AND(Data!$N$7=5,Data!F106&lt;&gt;""),Data!F106,IF(AND(Data!$N$7=6,Data!G106&lt;&gt;""),Data!G106,IF(AND(Data!$N$7=7,Data!H106&lt;&gt;""),Data!H106,IF(AND(Data!$N$7=8,Data!I106&lt;&gt;""),Data!I106,IF(AND(Data!$N$7=9,Data!J106&lt;&gt;""),Data!J106,IF(AND(Data!$N$7=10,Data!K106&lt;&gt;""),Data!K106,""))))))))))</f>
        <v>M</v>
      </c>
    </row>
    <row r="110" spans="2:2" x14ac:dyDescent="0.15">
      <c r="B110" s="159" t="str">
        <f>IF(AND(Data!$N$7=1,Data!B107&lt;&gt;""),Data!B107,IF(AND(Data!$N$7=2,Data!C107&lt;&gt;""),Data!C107,IF(AND(Data!$N$7=3,Data!D107&lt;&gt;""),Data!D107,IF(AND(Data!$N$7=4,Data!E107&lt;&gt;""),Data!E107,IF(AND(Data!$N$7=5,Data!F107&lt;&gt;""),Data!F107,IF(AND(Data!$N$7=6,Data!G107&lt;&gt;""),Data!G107,IF(AND(Data!$N$7=7,Data!H107&lt;&gt;""),Data!H107,IF(AND(Data!$N$7=8,Data!I107&lt;&gt;""),Data!I107,IF(AND(Data!$N$7=9,Data!J107&lt;&gt;""),Data!J107,IF(AND(Data!$N$7=10,Data!K107&lt;&gt;""),Data!K107,""))))))))))</f>
        <v>F</v>
      </c>
    </row>
    <row r="111" spans="2:2" x14ac:dyDescent="0.15">
      <c r="B111" s="159" t="str">
        <f>IF(AND(Data!$N$7=1,Data!B108&lt;&gt;""),Data!B108,IF(AND(Data!$N$7=2,Data!C108&lt;&gt;""),Data!C108,IF(AND(Data!$N$7=3,Data!D108&lt;&gt;""),Data!D108,IF(AND(Data!$N$7=4,Data!E108&lt;&gt;""),Data!E108,IF(AND(Data!$N$7=5,Data!F108&lt;&gt;""),Data!F108,IF(AND(Data!$N$7=6,Data!G108&lt;&gt;""),Data!G108,IF(AND(Data!$N$7=7,Data!H108&lt;&gt;""),Data!H108,IF(AND(Data!$N$7=8,Data!I108&lt;&gt;""),Data!I108,IF(AND(Data!$N$7=9,Data!J108&lt;&gt;""),Data!J108,IF(AND(Data!$N$7=10,Data!K108&lt;&gt;""),Data!K108,""))))))))))</f>
        <v>F</v>
      </c>
    </row>
    <row r="112" spans="2:2" x14ac:dyDescent="0.15">
      <c r="B112" s="159" t="str">
        <f>IF(AND(Data!$N$7=1,Data!B109&lt;&gt;""),Data!B109,IF(AND(Data!$N$7=2,Data!C109&lt;&gt;""),Data!C109,IF(AND(Data!$N$7=3,Data!D109&lt;&gt;""),Data!D109,IF(AND(Data!$N$7=4,Data!E109&lt;&gt;""),Data!E109,IF(AND(Data!$N$7=5,Data!F109&lt;&gt;""),Data!F109,IF(AND(Data!$N$7=6,Data!G109&lt;&gt;""),Data!G109,IF(AND(Data!$N$7=7,Data!H109&lt;&gt;""),Data!H109,IF(AND(Data!$N$7=8,Data!I109&lt;&gt;""),Data!I109,IF(AND(Data!$N$7=9,Data!J109&lt;&gt;""),Data!J109,IF(AND(Data!$N$7=10,Data!K109&lt;&gt;""),Data!K109,""))))))))))</f>
        <v>F</v>
      </c>
    </row>
    <row r="113" spans="2:2" x14ac:dyDescent="0.15">
      <c r="B113" s="159" t="str">
        <f>IF(AND(Data!$N$7=1,Data!B110&lt;&gt;""),Data!B110,IF(AND(Data!$N$7=2,Data!C110&lt;&gt;""),Data!C110,IF(AND(Data!$N$7=3,Data!D110&lt;&gt;""),Data!D110,IF(AND(Data!$N$7=4,Data!E110&lt;&gt;""),Data!E110,IF(AND(Data!$N$7=5,Data!F110&lt;&gt;""),Data!F110,IF(AND(Data!$N$7=6,Data!G110&lt;&gt;""),Data!G110,IF(AND(Data!$N$7=7,Data!H110&lt;&gt;""),Data!H110,IF(AND(Data!$N$7=8,Data!I110&lt;&gt;""),Data!I110,IF(AND(Data!$N$7=9,Data!J110&lt;&gt;""),Data!J110,IF(AND(Data!$N$7=10,Data!K110&lt;&gt;""),Data!K110,""))))))))))</f>
        <v>F</v>
      </c>
    </row>
    <row r="114" spans="2:2" x14ac:dyDescent="0.15">
      <c r="B114" s="159" t="str">
        <f>IF(AND(Data!$N$7=1,Data!B111&lt;&gt;""),Data!B111,IF(AND(Data!$N$7=2,Data!C111&lt;&gt;""),Data!C111,IF(AND(Data!$N$7=3,Data!D111&lt;&gt;""),Data!D111,IF(AND(Data!$N$7=4,Data!E111&lt;&gt;""),Data!E111,IF(AND(Data!$N$7=5,Data!F111&lt;&gt;""),Data!F111,IF(AND(Data!$N$7=6,Data!G111&lt;&gt;""),Data!G111,IF(AND(Data!$N$7=7,Data!H111&lt;&gt;""),Data!H111,IF(AND(Data!$N$7=8,Data!I111&lt;&gt;""),Data!I111,IF(AND(Data!$N$7=9,Data!J111&lt;&gt;""),Data!J111,IF(AND(Data!$N$7=10,Data!K111&lt;&gt;""),Data!K111,""))))))))))</f>
        <v>F</v>
      </c>
    </row>
    <row r="115" spans="2:2" x14ac:dyDescent="0.15">
      <c r="B115" s="159" t="str">
        <f>IF(AND(Data!$N$7=1,Data!B112&lt;&gt;""),Data!B112,IF(AND(Data!$N$7=2,Data!C112&lt;&gt;""),Data!C112,IF(AND(Data!$N$7=3,Data!D112&lt;&gt;""),Data!D112,IF(AND(Data!$N$7=4,Data!E112&lt;&gt;""),Data!E112,IF(AND(Data!$N$7=5,Data!F112&lt;&gt;""),Data!F112,IF(AND(Data!$N$7=6,Data!G112&lt;&gt;""),Data!G112,IF(AND(Data!$N$7=7,Data!H112&lt;&gt;""),Data!H112,IF(AND(Data!$N$7=8,Data!I112&lt;&gt;""),Data!I112,IF(AND(Data!$N$7=9,Data!J112&lt;&gt;""),Data!J112,IF(AND(Data!$N$7=10,Data!K112&lt;&gt;""),Data!K112,""))))))))))</f>
        <v/>
      </c>
    </row>
    <row r="116" spans="2:2" x14ac:dyDescent="0.15">
      <c r="B116" s="159" t="str">
        <f>IF(AND(Data!$N$7=1,Data!B113&lt;&gt;""),Data!B113,IF(AND(Data!$N$7=2,Data!C113&lt;&gt;""),Data!C113,IF(AND(Data!$N$7=3,Data!D113&lt;&gt;""),Data!D113,IF(AND(Data!$N$7=4,Data!E113&lt;&gt;""),Data!E113,IF(AND(Data!$N$7=5,Data!F113&lt;&gt;""),Data!F113,IF(AND(Data!$N$7=6,Data!G113&lt;&gt;""),Data!G113,IF(AND(Data!$N$7=7,Data!H113&lt;&gt;""),Data!H113,IF(AND(Data!$N$7=8,Data!I113&lt;&gt;""),Data!I113,IF(AND(Data!$N$7=9,Data!J113&lt;&gt;""),Data!J113,IF(AND(Data!$N$7=10,Data!K113&lt;&gt;""),Data!K113,""))))))))))</f>
        <v/>
      </c>
    </row>
    <row r="117" spans="2:2" x14ac:dyDescent="0.15">
      <c r="B117" s="159" t="str">
        <f>IF(AND(Data!$N$7=1,Data!B114&lt;&gt;""),Data!B114,IF(AND(Data!$N$7=2,Data!C114&lt;&gt;""),Data!C114,IF(AND(Data!$N$7=3,Data!D114&lt;&gt;""),Data!D114,IF(AND(Data!$N$7=4,Data!E114&lt;&gt;""),Data!E114,IF(AND(Data!$N$7=5,Data!F114&lt;&gt;""),Data!F114,IF(AND(Data!$N$7=6,Data!G114&lt;&gt;""),Data!G114,IF(AND(Data!$N$7=7,Data!H114&lt;&gt;""),Data!H114,IF(AND(Data!$N$7=8,Data!I114&lt;&gt;""),Data!I114,IF(AND(Data!$N$7=9,Data!J114&lt;&gt;""),Data!J114,IF(AND(Data!$N$7=10,Data!K114&lt;&gt;""),Data!K114,""))))))))))</f>
        <v/>
      </c>
    </row>
    <row r="118" spans="2:2" x14ac:dyDescent="0.15">
      <c r="B118" s="159" t="str">
        <f>IF(AND(Data!$N$7=1,Data!B115&lt;&gt;""),Data!B115,IF(AND(Data!$N$7=2,Data!C115&lt;&gt;""),Data!C115,IF(AND(Data!$N$7=3,Data!D115&lt;&gt;""),Data!D115,IF(AND(Data!$N$7=4,Data!E115&lt;&gt;""),Data!E115,IF(AND(Data!$N$7=5,Data!F115&lt;&gt;""),Data!F115,IF(AND(Data!$N$7=6,Data!G115&lt;&gt;""),Data!G115,IF(AND(Data!$N$7=7,Data!H115&lt;&gt;""),Data!H115,IF(AND(Data!$N$7=8,Data!I115&lt;&gt;""),Data!I115,IF(AND(Data!$N$7=9,Data!J115&lt;&gt;""),Data!J115,IF(AND(Data!$N$7=10,Data!K115&lt;&gt;""),Data!K115,""))))))))))</f>
        <v/>
      </c>
    </row>
    <row r="119" spans="2:2" x14ac:dyDescent="0.15">
      <c r="B119" s="159" t="str">
        <f>IF(AND(Data!$N$7=1,Data!B116&lt;&gt;""),Data!B116,IF(AND(Data!$N$7=2,Data!C116&lt;&gt;""),Data!C116,IF(AND(Data!$N$7=3,Data!D116&lt;&gt;""),Data!D116,IF(AND(Data!$N$7=4,Data!E116&lt;&gt;""),Data!E116,IF(AND(Data!$N$7=5,Data!F116&lt;&gt;""),Data!F116,IF(AND(Data!$N$7=6,Data!G116&lt;&gt;""),Data!G116,IF(AND(Data!$N$7=7,Data!H116&lt;&gt;""),Data!H116,IF(AND(Data!$N$7=8,Data!I116&lt;&gt;""),Data!I116,IF(AND(Data!$N$7=9,Data!J116&lt;&gt;""),Data!J116,IF(AND(Data!$N$7=10,Data!K116&lt;&gt;""),Data!K116,""))))))))))</f>
        <v/>
      </c>
    </row>
    <row r="120" spans="2:2" x14ac:dyDescent="0.15">
      <c r="B120" s="159" t="str">
        <f>IF(AND(Data!$N$7=1,Data!B117&lt;&gt;""),Data!B117,IF(AND(Data!$N$7=2,Data!C117&lt;&gt;""),Data!C117,IF(AND(Data!$N$7=3,Data!D117&lt;&gt;""),Data!D117,IF(AND(Data!$N$7=4,Data!E117&lt;&gt;""),Data!E117,IF(AND(Data!$N$7=5,Data!F117&lt;&gt;""),Data!F117,IF(AND(Data!$N$7=6,Data!G117&lt;&gt;""),Data!G117,IF(AND(Data!$N$7=7,Data!H117&lt;&gt;""),Data!H117,IF(AND(Data!$N$7=8,Data!I117&lt;&gt;""),Data!I117,IF(AND(Data!$N$7=9,Data!J117&lt;&gt;""),Data!J117,IF(AND(Data!$N$7=10,Data!K117&lt;&gt;""),Data!K117,""))))))))))</f>
        <v/>
      </c>
    </row>
    <row r="121" spans="2:2" x14ac:dyDescent="0.15">
      <c r="B121" s="159" t="str">
        <f>IF(AND(Data!$N$7=1,Data!B118&lt;&gt;""),Data!B118,IF(AND(Data!$N$7=2,Data!C118&lt;&gt;""),Data!C118,IF(AND(Data!$N$7=3,Data!D118&lt;&gt;""),Data!D118,IF(AND(Data!$N$7=4,Data!E118&lt;&gt;""),Data!E118,IF(AND(Data!$N$7=5,Data!F118&lt;&gt;""),Data!F118,IF(AND(Data!$N$7=6,Data!G118&lt;&gt;""),Data!G118,IF(AND(Data!$N$7=7,Data!H118&lt;&gt;""),Data!H118,IF(AND(Data!$N$7=8,Data!I118&lt;&gt;""),Data!I118,IF(AND(Data!$N$7=9,Data!J118&lt;&gt;""),Data!J118,IF(AND(Data!$N$7=10,Data!K118&lt;&gt;""),Data!K118,""))))))))))</f>
        <v/>
      </c>
    </row>
    <row r="122" spans="2:2" x14ac:dyDescent="0.15">
      <c r="B122" s="159" t="str">
        <f>IF(AND(Data!$N$7=1,Data!B119&lt;&gt;""),Data!B119,IF(AND(Data!$N$7=2,Data!C119&lt;&gt;""),Data!C119,IF(AND(Data!$N$7=3,Data!D119&lt;&gt;""),Data!D119,IF(AND(Data!$N$7=4,Data!E119&lt;&gt;""),Data!E119,IF(AND(Data!$N$7=5,Data!F119&lt;&gt;""),Data!F119,IF(AND(Data!$N$7=6,Data!G119&lt;&gt;""),Data!G119,IF(AND(Data!$N$7=7,Data!H119&lt;&gt;""),Data!H119,IF(AND(Data!$N$7=8,Data!I119&lt;&gt;""),Data!I119,IF(AND(Data!$N$7=9,Data!J119&lt;&gt;""),Data!J119,IF(AND(Data!$N$7=10,Data!K119&lt;&gt;""),Data!K119,""))))))))))</f>
        <v/>
      </c>
    </row>
    <row r="123" spans="2:2" x14ac:dyDescent="0.15">
      <c r="B123" s="159" t="str">
        <f>IF(AND(Data!$N$7=1,Data!B120&lt;&gt;""),Data!B120,IF(AND(Data!$N$7=2,Data!C120&lt;&gt;""),Data!C120,IF(AND(Data!$N$7=3,Data!D120&lt;&gt;""),Data!D120,IF(AND(Data!$N$7=4,Data!E120&lt;&gt;""),Data!E120,IF(AND(Data!$N$7=5,Data!F120&lt;&gt;""),Data!F120,IF(AND(Data!$N$7=6,Data!G120&lt;&gt;""),Data!G120,IF(AND(Data!$N$7=7,Data!H120&lt;&gt;""),Data!H120,IF(AND(Data!$N$7=8,Data!I120&lt;&gt;""),Data!I120,IF(AND(Data!$N$7=9,Data!J120&lt;&gt;""),Data!J120,IF(AND(Data!$N$7=10,Data!K120&lt;&gt;""),Data!K120,""))))))))))</f>
        <v/>
      </c>
    </row>
    <row r="124" spans="2:2" x14ac:dyDescent="0.15">
      <c r="B124" s="159" t="str">
        <f>IF(AND(Data!$N$7=1,Data!B121&lt;&gt;""),Data!B121,IF(AND(Data!$N$7=2,Data!C121&lt;&gt;""),Data!C121,IF(AND(Data!$N$7=3,Data!D121&lt;&gt;""),Data!D121,IF(AND(Data!$N$7=4,Data!E121&lt;&gt;""),Data!E121,IF(AND(Data!$N$7=5,Data!F121&lt;&gt;""),Data!F121,IF(AND(Data!$N$7=6,Data!G121&lt;&gt;""),Data!G121,IF(AND(Data!$N$7=7,Data!H121&lt;&gt;""),Data!H121,IF(AND(Data!$N$7=8,Data!I121&lt;&gt;""),Data!I121,IF(AND(Data!$N$7=9,Data!J121&lt;&gt;""),Data!J121,IF(AND(Data!$N$7=10,Data!K121&lt;&gt;""),Data!K121,""))))))))))</f>
        <v/>
      </c>
    </row>
    <row r="125" spans="2:2" x14ac:dyDescent="0.15">
      <c r="B125" s="159" t="str">
        <f>IF(AND(Data!$N$7=1,Data!B122&lt;&gt;""),Data!B122,IF(AND(Data!$N$7=2,Data!C122&lt;&gt;""),Data!C122,IF(AND(Data!$N$7=3,Data!D122&lt;&gt;""),Data!D122,IF(AND(Data!$N$7=4,Data!E122&lt;&gt;""),Data!E122,IF(AND(Data!$N$7=5,Data!F122&lt;&gt;""),Data!F122,IF(AND(Data!$N$7=6,Data!G122&lt;&gt;""),Data!G122,IF(AND(Data!$N$7=7,Data!H122&lt;&gt;""),Data!H122,IF(AND(Data!$N$7=8,Data!I122&lt;&gt;""),Data!I122,IF(AND(Data!$N$7=9,Data!J122&lt;&gt;""),Data!J122,IF(AND(Data!$N$7=10,Data!K122&lt;&gt;""),Data!K122,""))))))))))</f>
        <v/>
      </c>
    </row>
    <row r="126" spans="2:2" x14ac:dyDescent="0.15">
      <c r="B126" s="159" t="str">
        <f>IF(AND(Data!$N$7=1,Data!B123&lt;&gt;""),Data!B123,IF(AND(Data!$N$7=2,Data!C123&lt;&gt;""),Data!C123,IF(AND(Data!$N$7=3,Data!D123&lt;&gt;""),Data!D123,IF(AND(Data!$N$7=4,Data!E123&lt;&gt;""),Data!E123,IF(AND(Data!$N$7=5,Data!F123&lt;&gt;""),Data!F123,IF(AND(Data!$N$7=6,Data!G123&lt;&gt;""),Data!G123,IF(AND(Data!$N$7=7,Data!H123&lt;&gt;""),Data!H123,IF(AND(Data!$N$7=8,Data!I123&lt;&gt;""),Data!I123,IF(AND(Data!$N$7=9,Data!J123&lt;&gt;""),Data!J123,IF(AND(Data!$N$7=10,Data!K123&lt;&gt;""),Data!K123,""))))))))))</f>
        <v/>
      </c>
    </row>
    <row r="127" spans="2:2" x14ac:dyDescent="0.15">
      <c r="B127" s="159" t="str">
        <f>IF(AND(Data!$N$7=1,Data!B124&lt;&gt;""),Data!B124,IF(AND(Data!$N$7=2,Data!C124&lt;&gt;""),Data!C124,IF(AND(Data!$N$7=3,Data!D124&lt;&gt;""),Data!D124,IF(AND(Data!$N$7=4,Data!E124&lt;&gt;""),Data!E124,IF(AND(Data!$N$7=5,Data!F124&lt;&gt;""),Data!F124,IF(AND(Data!$N$7=6,Data!G124&lt;&gt;""),Data!G124,IF(AND(Data!$N$7=7,Data!H124&lt;&gt;""),Data!H124,IF(AND(Data!$N$7=8,Data!I124&lt;&gt;""),Data!I124,IF(AND(Data!$N$7=9,Data!J124&lt;&gt;""),Data!J124,IF(AND(Data!$N$7=10,Data!K124&lt;&gt;""),Data!K124,""))))))))))</f>
        <v/>
      </c>
    </row>
    <row r="128" spans="2:2" x14ac:dyDescent="0.15">
      <c r="B128" s="159" t="str">
        <f>IF(AND(Data!$N$7=1,Data!B125&lt;&gt;""),Data!B125,IF(AND(Data!$N$7=2,Data!C125&lt;&gt;""),Data!C125,IF(AND(Data!$N$7=3,Data!D125&lt;&gt;""),Data!D125,IF(AND(Data!$N$7=4,Data!E125&lt;&gt;""),Data!E125,IF(AND(Data!$N$7=5,Data!F125&lt;&gt;""),Data!F125,IF(AND(Data!$N$7=6,Data!G125&lt;&gt;""),Data!G125,IF(AND(Data!$N$7=7,Data!H125&lt;&gt;""),Data!H125,IF(AND(Data!$N$7=8,Data!I125&lt;&gt;""),Data!I125,IF(AND(Data!$N$7=9,Data!J125&lt;&gt;""),Data!J125,IF(AND(Data!$N$7=10,Data!K125&lt;&gt;""),Data!K125,""))))))))))</f>
        <v/>
      </c>
    </row>
    <row r="129" spans="2:2" x14ac:dyDescent="0.15">
      <c r="B129" s="159" t="str">
        <f>IF(AND(Data!$N$7=1,Data!B126&lt;&gt;""),Data!B126,IF(AND(Data!$N$7=2,Data!C126&lt;&gt;""),Data!C126,IF(AND(Data!$N$7=3,Data!D126&lt;&gt;""),Data!D126,IF(AND(Data!$N$7=4,Data!E126&lt;&gt;""),Data!E126,IF(AND(Data!$N$7=5,Data!F126&lt;&gt;""),Data!F126,IF(AND(Data!$N$7=6,Data!G126&lt;&gt;""),Data!G126,IF(AND(Data!$N$7=7,Data!H126&lt;&gt;""),Data!H126,IF(AND(Data!$N$7=8,Data!I126&lt;&gt;""),Data!I126,IF(AND(Data!$N$7=9,Data!J126&lt;&gt;""),Data!J126,IF(AND(Data!$N$7=10,Data!K126&lt;&gt;""),Data!K126,""))))))))))</f>
        <v/>
      </c>
    </row>
    <row r="130" spans="2:2" x14ac:dyDescent="0.15">
      <c r="B130" s="159" t="str">
        <f>IF(AND(Data!$N$7=1,Data!B127&lt;&gt;""),Data!B127,IF(AND(Data!$N$7=2,Data!C127&lt;&gt;""),Data!C127,IF(AND(Data!$N$7=3,Data!D127&lt;&gt;""),Data!D127,IF(AND(Data!$N$7=4,Data!E127&lt;&gt;""),Data!E127,IF(AND(Data!$N$7=5,Data!F127&lt;&gt;""),Data!F127,IF(AND(Data!$N$7=6,Data!G127&lt;&gt;""),Data!G127,IF(AND(Data!$N$7=7,Data!H127&lt;&gt;""),Data!H127,IF(AND(Data!$N$7=8,Data!I127&lt;&gt;""),Data!I127,IF(AND(Data!$N$7=9,Data!J127&lt;&gt;""),Data!J127,IF(AND(Data!$N$7=10,Data!K127&lt;&gt;""),Data!K127,""))))))))))</f>
        <v/>
      </c>
    </row>
    <row r="131" spans="2:2" x14ac:dyDescent="0.15">
      <c r="B131" s="159" t="str">
        <f>IF(AND(Data!$N$7=1,Data!B128&lt;&gt;""),Data!B128,IF(AND(Data!$N$7=2,Data!C128&lt;&gt;""),Data!C128,IF(AND(Data!$N$7=3,Data!D128&lt;&gt;""),Data!D128,IF(AND(Data!$N$7=4,Data!E128&lt;&gt;""),Data!E128,IF(AND(Data!$N$7=5,Data!F128&lt;&gt;""),Data!F128,IF(AND(Data!$N$7=6,Data!G128&lt;&gt;""),Data!G128,IF(AND(Data!$N$7=7,Data!H128&lt;&gt;""),Data!H128,IF(AND(Data!$N$7=8,Data!I128&lt;&gt;""),Data!I128,IF(AND(Data!$N$7=9,Data!J128&lt;&gt;""),Data!J128,IF(AND(Data!$N$7=10,Data!K128&lt;&gt;""),Data!K128,""))))))))))</f>
        <v/>
      </c>
    </row>
    <row r="132" spans="2:2" x14ac:dyDescent="0.15">
      <c r="B132" s="159" t="str">
        <f>IF(AND(Data!$N$7=1,Data!B129&lt;&gt;""),Data!B129,IF(AND(Data!$N$7=2,Data!C129&lt;&gt;""),Data!C129,IF(AND(Data!$N$7=3,Data!D129&lt;&gt;""),Data!D129,IF(AND(Data!$N$7=4,Data!E129&lt;&gt;""),Data!E129,IF(AND(Data!$N$7=5,Data!F129&lt;&gt;""),Data!F129,IF(AND(Data!$N$7=6,Data!G129&lt;&gt;""),Data!G129,IF(AND(Data!$N$7=7,Data!H129&lt;&gt;""),Data!H129,IF(AND(Data!$N$7=8,Data!I129&lt;&gt;""),Data!I129,IF(AND(Data!$N$7=9,Data!J129&lt;&gt;""),Data!J129,IF(AND(Data!$N$7=10,Data!K129&lt;&gt;""),Data!K129,""))))))))))</f>
        <v/>
      </c>
    </row>
    <row r="133" spans="2:2" x14ac:dyDescent="0.15">
      <c r="B133" s="159" t="str">
        <f>IF(AND(Data!$N$7=1,Data!B130&lt;&gt;""),Data!B130,IF(AND(Data!$N$7=2,Data!C130&lt;&gt;""),Data!C130,IF(AND(Data!$N$7=3,Data!D130&lt;&gt;""),Data!D130,IF(AND(Data!$N$7=4,Data!E130&lt;&gt;""),Data!E130,IF(AND(Data!$N$7=5,Data!F130&lt;&gt;""),Data!F130,IF(AND(Data!$N$7=6,Data!G130&lt;&gt;""),Data!G130,IF(AND(Data!$N$7=7,Data!H130&lt;&gt;""),Data!H130,IF(AND(Data!$N$7=8,Data!I130&lt;&gt;""),Data!I130,IF(AND(Data!$N$7=9,Data!J130&lt;&gt;""),Data!J130,IF(AND(Data!$N$7=10,Data!K130&lt;&gt;""),Data!K130,""))))))))))</f>
        <v/>
      </c>
    </row>
    <row r="134" spans="2:2" x14ac:dyDescent="0.15">
      <c r="B134" s="159" t="str">
        <f>IF(AND(Data!$N$7=1,Data!B131&lt;&gt;""),Data!B131,IF(AND(Data!$N$7=2,Data!C131&lt;&gt;""),Data!C131,IF(AND(Data!$N$7=3,Data!D131&lt;&gt;""),Data!D131,IF(AND(Data!$N$7=4,Data!E131&lt;&gt;""),Data!E131,IF(AND(Data!$N$7=5,Data!F131&lt;&gt;""),Data!F131,IF(AND(Data!$N$7=6,Data!G131&lt;&gt;""),Data!G131,IF(AND(Data!$N$7=7,Data!H131&lt;&gt;""),Data!H131,IF(AND(Data!$N$7=8,Data!I131&lt;&gt;""),Data!I131,IF(AND(Data!$N$7=9,Data!J131&lt;&gt;""),Data!J131,IF(AND(Data!$N$7=10,Data!K131&lt;&gt;""),Data!K131,""))))))))))</f>
        <v/>
      </c>
    </row>
    <row r="135" spans="2:2" x14ac:dyDescent="0.15">
      <c r="B135" s="159" t="str">
        <f>IF(AND(Data!$N$7=1,Data!B132&lt;&gt;""),Data!B132,IF(AND(Data!$N$7=2,Data!C132&lt;&gt;""),Data!C132,IF(AND(Data!$N$7=3,Data!D132&lt;&gt;""),Data!D132,IF(AND(Data!$N$7=4,Data!E132&lt;&gt;""),Data!E132,IF(AND(Data!$N$7=5,Data!F132&lt;&gt;""),Data!F132,IF(AND(Data!$N$7=6,Data!G132&lt;&gt;""),Data!G132,IF(AND(Data!$N$7=7,Data!H132&lt;&gt;""),Data!H132,IF(AND(Data!$N$7=8,Data!I132&lt;&gt;""),Data!I132,IF(AND(Data!$N$7=9,Data!J132&lt;&gt;""),Data!J132,IF(AND(Data!$N$7=10,Data!K132&lt;&gt;""),Data!K132,""))))))))))</f>
        <v/>
      </c>
    </row>
    <row r="136" spans="2:2" x14ac:dyDescent="0.15">
      <c r="B136" s="159" t="str">
        <f>IF(AND(Data!$N$7=1,Data!B133&lt;&gt;""),Data!B133,IF(AND(Data!$N$7=2,Data!C133&lt;&gt;""),Data!C133,IF(AND(Data!$N$7=3,Data!D133&lt;&gt;""),Data!D133,IF(AND(Data!$N$7=4,Data!E133&lt;&gt;""),Data!E133,IF(AND(Data!$N$7=5,Data!F133&lt;&gt;""),Data!F133,IF(AND(Data!$N$7=6,Data!G133&lt;&gt;""),Data!G133,IF(AND(Data!$N$7=7,Data!H133&lt;&gt;""),Data!H133,IF(AND(Data!$N$7=8,Data!I133&lt;&gt;""),Data!I133,IF(AND(Data!$N$7=9,Data!J133&lt;&gt;""),Data!J133,IF(AND(Data!$N$7=10,Data!K133&lt;&gt;""),Data!K133,""))))))))))</f>
        <v/>
      </c>
    </row>
    <row r="137" spans="2:2" x14ac:dyDescent="0.15">
      <c r="B137" s="159" t="str">
        <f>IF(AND(Data!$N$7=1,Data!B134&lt;&gt;""),Data!B134,IF(AND(Data!$N$7=2,Data!C134&lt;&gt;""),Data!C134,IF(AND(Data!$N$7=3,Data!D134&lt;&gt;""),Data!D134,IF(AND(Data!$N$7=4,Data!E134&lt;&gt;""),Data!E134,IF(AND(Data!$N$7=5,Data!F134&lt;&gt;""),Data!F134,IF(AND(Data!$N$7=6,Data!G134&lt;&gt;""),Data!G134,IF(AND(Data!$N$7=7,Data!H134&lt;&gt;""),Data!H134,IF(AND(Data!$N$7=8,Data!I134&lt;&gt;""),Data!I134,IF(AND(Data!$N$7=9,Data!J134&lt;&gt;""),Data!J134,IF(AND(Data!$N$7=10,Data!K134&lt;&gt;""),Data!K134,""))))))))))</f>
        <v/>
      </c>
    </row>
    <row r="138" spans="2:2" x14ac:dyDescent="0.15">
      <c r="B138" s="159" t="str">
        <f>IF(AND(Data!$N$7=1,Data!B135&lt;&gt;""),Data!B135,IF(AND(Data!$N$7=2,Data!C135&lt;&gt;""),Data!C135,IF(AND(Data!$N$7=3,Data!D135&lt;&gt;""),Data!D135,IF(AND(Data!$N$7=4,Data!E135&lt;&gt;""),Data!E135,IF(AND(Data!$N$7=5,Data!F135&lt;&gt;""),Data!F135,IF(AND(Data!$N$7=6,Data!G135&lt;&gt;""),Data!G135,IF(AND(Data!$N$7=7,Data!H135&lt;&gt;""),Data!H135,IF(AND(Data!$N$7=8,Data!I135&lt;&gt;""),Data!I135,IF(AND(Data!$N$7=9,Data!J135&lt;&gt;""),Data!J135,IF(AND(Data!$N$7=10,Data!K135&lt;&gt;""),Data!K135,""))))))))))</f>
        <v/>
      </c>
    </row>
    <row r="139" spans="2:2" x14ac:dyDescent="0.15">
      <c r="B139" s="159" t="str">
        <f>IF(AND(Data!$N$7=1,Data!B136&lt;&gt;""),Data!B136,IF(AND(Data!$N$7=2,Data!C136&lt;&gt;""),Data!C136,IF(AND(Data!$N$7=3,Data!D136&lt;&gt;""),Data!D136,IF(AND(Data!$N$7=4,Data!E136&lt;&gt;""),Data!E136,IF(AND(Data!$N$7=5,Data!F136&lt;&gt;""),Data!F136,IF(AND(Data!$N$7=6,Data!G136&lt;&gt;""),Data!G136,IF(AND(Data!$N$7=7,Data!H136&lt;&gt;""),Data!H136,IF(AND(Data!$N$7=8,Data!I136&lt;&gt;""),Data!I136,IF(AND(Data!$N$7=9,Data!J136&lt;&gt;""),Data!J136,IF(AND(Data!$N$7=10,Data!K136&lt;&gt;""),Data!K136,""))))))))))</f>
        <v/>
      </c>
    </row>
    <row r="140" spans="2:2" x14ac:dyDescent="0.15">
      <c r="B140" s="159" t="str">
        <f>IF(AND(Data!$N$7=1,Data!B137&lt;&gt;""),Data!B137,IF(AND(Data!$N$7=2,Data!C137&lt;&gt;""),Data!C137,IF(AND(Data!$N$7=3,Data!D137&lt;&gt;""),Data!D137,IF(AND(Data!$N$7=4,Data!E137&lt;&gt;""),Data!E137,IF(AND(Data!$N$7=5,Data!F137&lt;&gt;""),Data!F137,IF(AND(Data!$N$7=6,Data!G137&lt;&gt;""),Data!G137,IF(AND(Data!$N$7=7,Data!H137&lt;&gt;""),Data!H137,IF(AND(Data!$N$7=8,Data!I137&lt;&gt;""),Data!I137,IF(AND(Data!$N$7=9,Data!J137&lt;&gt;""),Data!J137,IF(AND(Data!$N$7=10,Data!K137&lt;&gt;""),Data!K137,""))))))))))</f>
        <v/>
      </c>
    </row>
    <row r="141" spans="2:2" x14ac:dyDescent="0.15">
      <c r="B141" s="159" t="str">
        <f>IF(AND(Data!$N$7=1,Data!B138&lt;&gt;""),Data!B138,IF(AND(Data!$N$7=2,Data!C138&lt;&gt;""),Data!C138,IF(AND(Data!$N$7=3,Data!D138&lt;&gt;""),Data!D138,IF(AND(Data!$N$7=4,Data!E138&lt;&gt;""),Data!E138,IF(AND(Data!$N$7=5,Data!F138&lt;&gt;""),Data!F138,IF(AND(Data!$N$7=6,Data!G138&lt;&gt;""),Data!G138,IF(AND(Data!$N$7=7,Data!H138&lt;&gt;""),Data!H138,IF(AND(Data!$N$7=8,Data!I138&lt;&gt;""),Data!I138,IF(AND(Data!$N$7=9,Data!J138&lt;&gt;""),Data!J138,IF(AND(Data!$N$7=10,Data!K138&lt;&gt;""),Data!K138,""))))))))))</f>
        <v/>
      </c>
    </row>
    <row r="142" spans="2:2" x14ac:dyDescent="0.15">
      <c r="B142" s="159" t="str">
        <f>IF(AND(Data!$N$7=1,Data!B139&lt;&gt;""),Data!B139,IF(AND(Data!$N$7=2,Data!C139&lt;&gt;""),Data!C139,IF(AND(Data!$N$7=3,Data!D139&lt;&gt;""),Data!D139,IF(AND(Data!$N$7=4,Data!E139&lt;&gt;""),Data!E139,IF(AND(Data!$N$7=5,Data!F139&lt;&gt;""),Data!F139,IF(AND(Data!$N$7=6,Data!G139&lt;&gt;""),Data!G139,IF(AND(Data!$N$7=7,Data!H139&lt;&gt;""),Data!H139,IF(AND(Data!$N$7=8,Data!I139&lt;&gt;""),Data!I139,IF(AND(Data!$N$7=9,Data!J139&lt;&gt;""),Data!J139,IF(AND(Data!$N$7=10,Data!K139&lt;&gt;""),Data!K139,""))))))))))</f>
        <v/>
      </c>
    </row>
    <row r="143" spans="2:2" x14ac:dyDescent="0.15">
      <c r="B143" s="159" t="str">
        <f>IF(AND(Data!$N$7=1,Data!B140&lt;&gt;""),Data!B140,IF(AND(Data!$N$7=2,Data!C140&lt;&gt;""),Data!C140,IF(AND(Data!$N$7=3,Data!D140&lt;&gt;""),Data!D140,IF(AND(Data!$N$7=4,Data!E140&lt;&gt;""),Data!E140,IF(AND(Data!$N$7=5,Data!F140&lt;&gt;""),Data!F140,IF(AND(Data!$N$7=6,Data!G140&lt;&gt;""),Data!G140,IF(AND(Data!$N$7=7,Data!H140&lt;&gt;""),Data!H140,IF(AND(Data!$N$7=8,Data!I140&lt;&gt;""),Data!I140,IF(AND(Data!$N$7=9,Data!J140&lt;&gt;""),Data!J140,IF(AND(Data!$N$7=10,Data!K140&lt;&gt;""),Data!K140,""))))))))))</f>
        <v/>
      </c>
    </row>
    <row r="144" spans="2:2" x14ac:dyDescent="0.15">
      <c r="B144" s="159" t="str">
        <f>IF(AND(Data!$N$7=1,Data!B141&lt;&gt;""),Data!B141,IF(AND(Data!$N$7=2,Data!C141&lt;&gt;""),Data!C141,IF(AND(Data!$N$7=3,Data!D141&lt;&gt;""),Data!D141,IF(AND(Data!$N$7=4,Data!E141&lt;&gt;""),Data!E141,IF(AND(Data!$N$7=5,Data!F141&lt;&gt;""),Data!F141,IF(AND(Data!$N$7=6,Data!G141&lt;&gt;""),Data!G141,IF(AND(Data!$N$7=7,Data!H141&lt;&gt;""),Data!H141,IF(AND(Data!$N$7=8,Data!I141&lt;&gt;""),Data!I141,IF(AND(Data!$N$7=9,Data!J141&lt;&gt;""),Data!J141,IF(AND(Data!$N$7=10,Data!K141&lt;&gt;""),Data!K141,""))))))))))</f>
        <v/>
      </c>
    </row>
    <row r="145" spans="2:2" x14ac:dyDescent="0.15">
      <c r="B145" s="159" t="str">
        <f>IF(AND(Data!$N$7=1,Data!B142&lt;&gt;""),Data!B142,IF(AND(Data!$N$7=2,Data!C142&lt;&gt;""),Data!C142,IF(AND(Data!$N$7=3,Data!D142&lt;&gt;""),Data!D142,IF(AND(Data!$N$7=4,Data!E142&lt;&gt;""),Data!E142,IF(AND(Data!$N$7=5,Data!F142&lt;&gt;""),Data!F142,IF(AND(Data!$N$7=6,Data!G142&lt;&gt;""),Data!G142,IF(AND(Data!$N$7=7,Data!H142&lt;&gt;""),Data!H142,IF(AND(Data!$N$7=8,Data!I142&lt;&gt;""),Data!I142,IF(AND(Data!$N$7=9,Data!J142&lt;&gt;""),Data!J142,IF(AND(Data!$N$7=10,Data!K142&lt;&gt;""),Data!K142,""))))))))))</f>
        <v/>
      </c>
    </row>
    <row r="146" spans="2:2" x14ac:dyDescent="0.15">
      <c r="B146" s="159" t="str">
        <f>IF(AND(Data!$N$7=1,Data!B143&lt;&gt;""),Data!B143,IF(AND(Data!$N$7=2,Data!C143&lt;&gt;""),Data!C143,IF(AND(Data!$N$7=3,Data!D143&lt;&gt;""),Data!D143,IF(AND(Data!$N$7=4,Data!E143&lt;&gt;""),Data!E143,IF(AND(Data!$N$7=5,Data!F143&lt;&gt;""),Data!F143,IF(AND(Data!$N$7=6,Data!G143&lt;&gt;""),Data!G143,IF(AND(Data!$N$7=7,Data!H143&lt;&gt;""),Data!H143,IF(AND(Data!$N$7=8,Data!I143&lt;&gt;""),Data!I143,IF(AND(Data!$N$7=9,Data!J143&lt;&gt;""),Data!J143,IF(AND(Data!$N$7=10,Data!K143&lt;&gt;""),Data!K143,""))))))))))</f>
        <v/>
      </c>
    </row>
    <row r="147" spans="2:2" x14ac:dyDescent="0.15">
      <c r="B147" s="159" t="str">
        <f>IF(AND(Data!$N$7=1,Data!B144&lt;&gt;""),Data!B144,IF(AND(Data!$N$7=2,Data!C144&lt;&gt;""),Data!C144,IF(AND(Data!$N$7=3,Data!D144&lt;&gt;""),Data!D144,IF(AND(Data!$N$7=4,Data!E144&lt;&gt;""),Data!E144,IF(AND(Data!$N$7=5,Data!F144&lt;&gt;""),Data!F144,IF(AND(Data!$N$7=6,Data!G144&lt;&gt;""),Data!G144,IF(AND(Data!$N$7=7,Data!H144&lt;&gt;""),Data!H144,IF(AND(Data!$N$7=8,Data!I144&lt;&gt;""),Data!I144,IF(AND(Data!$N$7=9,Data!J144&lt;&gt;""),Data!J144,IF(AND(Data!$N$7=10,Data!K144&lt;&gt;""),Data!K144,""))))))))))</f>
        <v/>
      </c>
    </row>
    <row r="148" spans="2:2" x14ac:dyDescent="0.15">
      <c r="B148" s="159" t="str">
        <f>IF(AND(Data!$N$7=1,Data!B145&lt;&gt;""),Data!B145,IF(AND(Data!$N$7=2,Data!C145&lt;&gt;""),Data!C145,IF(AND(Data!$N$7=3,Data!D145&lt;&gt;""),Data!D145,IF(AND(Data!$N$7=4,Data!E145&lt;&gt;""),Data!E145,IF(AND(Data!$N$7=5,Data!F145&lt;&gt;""),Data!F145,IF(AND(Data!$N$7=6,Data!G145&lt;&gt;""),Data!G145,IF(AND(Data!$N$7=7,Data!H145&lt;&gt;""),Data!H145,IF(AND(Data!$N$7=8,Data!I145&lt;&gt;""),Data!I145,IF(AND(Data!$N$7=9,Data!J145&lt;&gt;""),Data!J145,IF(AND(Data!$N$7=10,Data!K145&lt;&gt;""),Data!K145,""))))))))))</f>
        <v/>
      </c>
    </row>
    <row r="149" spans="2:2" x14ac:dyDescent="0.15">
      <c r="B149" s="159" t="str">
        <f>IF(AND(Data!$N$7=1,Data!B146&lt;&gt;""),Data!B146,IF(AND(Data!$N$7=2,Data!C146&lt;&gt;""),Data!C146,IF(AND(Data!$N$7=3,Data!D146&lt;&gt;""),Data!D146,IF(AND(Data!$N$7=4,Data!E146&lt;&gt;""),Data!E146,IF(AND(Data!$N$7=5,Data!F146&lt;&gt;""),Data!F146,IF(AND(Data!$N$7=6,Data!G146&lt;&gt;""),Data!G146,IF(AND(Data!$N$7=7,Data!H146&lt;&gt;""),Data!H146,IF(AND(Data!$N$7=8,Data!I146&lt;&gt;""),Data!I146,IF(AND(Data!$N$7=9,Data!J146&lt;&gt;""),Data!J146,IF(AND(Data!$N$7=10,Data!K146&lt;&gt;""),Data!K146,""))))))))))</f>
        <v/>
      </c>
    </row>
    <row r="150" spans="2:2" x14ac:dyDescent="0.15">
      <c r="B150" s="159" t="str">
        <f>IF(AND(Data!$N$7=1,Data!B147&lt;&gt;""),Data!B147,IF(AND(Data!$N$7=2,Data!C147&lt;&gt;""),Data!C147,IF(AND(Data!$N$7=3,Data!D147&lt;&gt;""),Data!D147,IF(AND(Data!$N$7=4,Data!E147&lt;&gt;""),Data!E147,IF(AND(Data!$N$7=5,Data!F147&lt;&gt;""),Data!F147,IF(AND(Data!$N$7=6,Data!G147&lt;&gt;""),Data!G147,IF(AND(Data!$N$7=7,Data!H147&lt;&gt;""),Data!H147,IF(AND(Data!$N$7=8,Data!I147&lt;&gt;""),Data!I147,IF(AND(Data!$N$7=9,Data!J147&lt;&gt;""),Data!J147,IF(AND(Data!$N$7=10,Data!K147&lt;&gt;""),Data!K147,""))))))))))</f>
        <v/>
      </c>
    </row>
    <row r="151" spans="2:2" x14ac:dyDescent="0.15">
      <c r="B151" s="159" t="str">
        <f>IF(AND(Data!$N$7=1,Data!B148&lt;&gt;""),Data!B148,IF(AND(Data!$N$7=2,Data!C148&lt;&gt;""),Data!C148,IF(AND(Data!$N$7=3,Data!D148&lt;&gt;""),Data!D148,IF(AND(Data!$N$7=4,Data!E148&lt;&gt;""),Data!E148,IF(AND(Data!$N$7=5,Data!F148&lt;&gt;""),Data!F148,IF(AND(Data!$N$7=6,Data!G148&lt;&gt;""),Data!G148,IF(AND(Data!$N$7=7,Data!H148&lt;&gt;""),Data!H148,IF(AND(Data!$N$7=8,Data!I148&lt;&gt;""),Data!I148,IF(AND(Data!$N$7=9,Data!J148&lt;&gt;""),Data!J148,IF(AND(Data!$N$7=10,Data!K148&lt;&gt;""),Data!K148,""))))))))))</f>
        <v/>
      </c>
    </row>
    <row r="152" spans="2:2" x14ac:dyDescent="0.15">
      <c r="B152" s="159" t="str">
        <f>IF(AND(Data!$N$7=1,Data!B149&lt;&gt;""),Data!B149,IF(AND(Data!$N$7=2,Data!C149&lt;&gt;""),Data!C149,IF(AND(Data!$N$7=3,Data!D149&lt;&gt;""),Data!D149,IF(AND(Data!$N$7=4,Data!E149&lt;&gt;""),Data!E149,IF(AND(Data!$N$7=5,Data!F149&lt;&gt;""),Data!F149,IF(AND(Data!$N$7=6,Data!G149&lt;&gt;""),Data!G149,IF(AND(Data!$N$7=7,Data!H149&lt;&gt;""),Data!H149,IF(AND(Data!$N$7=8,Data!I149&lt;&gt;""),Data!I149,IF(AND(Data!$N$7=9,Data!J149&lt;&gt;""),Data!J149,IF(AND(Data!$N$7=10,Data!K149&lt;&gt;""),Data!K149,""))))))))))</f>
        <v/>
      </c>
    </row>
    <row r="153" spans="2:2" x14ac:dyDescent="0.15">
      <c r="B153" s="159" t="str">
        <f>IF(AND(Data!$N$7=1,Data!B150&lt;&gt;""),Data!B150,IF(AND(Data!$N$7=2,Data!C150&lt;&gt;""),Data!C150,IF(AND(Data!$N$7=3,Data!D150&lt;&gt;""),Data!D150,IF(AND(Data!$N$7=4,Data!E150&lt;&gt;""),Data!E150,IF(AND(Data!$N$7=5,Data!F150&lt;&gt;""),Data!F150,IF(AND(Data!$N$7=6,Data!G150&lt;&gt;""),Data!G150,IF(AND(Data!$N$7=7,Data!H150&lt;&gt;""),Data!H150,IF(AND(Data!$N$7=8,Data!I150&lt;&gt;""),Data!I150,IF(AND(Data!$N$7=9,Data!J150&lt;&gt;""),Data!J150,IF(AND(Data!$N$7=10,Data!K150&lt;&gt;""),Data!K150,""))))))))))</f>
        <v/>
      </c>
    </row>
    <row r="154" spans="2:2" x14ac:dyDescent="0.15">
      <c r="B154" s="159" t="str">
        <f>IF(AND(Data!$N$7=1,Data!B151&lt;&gt;""),Data!B151,IF(AND(Data!$N$7=2,Data!C151&lt;&gt;""),Data!C151,IF(AND(Data!$N$7=3,Data!D151&lt;&gt;""),Data!D151,IF(AND(Data!$N$7=4,Data!E151&lt;&gt;""),Data!E151,IF(AND(Data!$N$7=5,Data!F151&lt;&gt;""),Data!F151,IF(AND(Data!$N$7=6,Data!G151&lt;&gt;""),Data!G151,IF(AND(Data!$N$7=7,Data!H151&lt;&gt;""),Data!H151,IF(AND(Data!$N$7=8,Data!I151&lt;&gt;""),Data!I151,IF(AND(Data!$N$7=9,Data!J151&lt;&gt;""),Data!J151,IF(AND(Data!$N$7=10,Data!K151&lt;&gt;""),Data!K151,""))))))))))</f>
        <v/>
      </c>
    </row>
    <row r="155" spans="2:2" x14ac:dyDescent="0.15">
      <c r="B155" s="159" t="str">
        <f>IF(AND(Data!$N$7=1,Data!B152&lt;&gt;""),Data!B152,IF(AND(Data!$N$7=2,Data!C152&lt;&gt;""),Data!C152,IF(AND(Data!$N$7=3,Data!D152&lt;&gt;""),Data!D152,IF(AND(Data!$N$7=4,Data!E152&lt;&gt;""),Data!E152,IF(AND(Data!$N$7=5,Data!F152&lt;&gt;""),Data!F152,IF(AND(Data!$N$7=6,Data!G152&lt;&gt;""),Data!G152,IF(AND(Data!$N$7=7,Data!H152&lt;&gt;""),Data!H152,IF(AND(Data!$N$7=8,Data!I152&lt;&gt;""),Data!I152,IF(AND(Data!$N$7=9,Data!J152&lt;&gt;""),Data!J152,IF(AND(Data!$N$7=10,Data!K152&lt;&gt;""),Data!K152,""))))))))))</f>
        <v/>
      </c>
    </row>
    <row r="156" spans="2:2" x14ac:dyDescent="0.15">
      <c r="B156" s="159" t="str">
        <f>IF(AND(Data!$N$7=1,Data!B153&lt;&gt;""),Data!B153,IF(AND(Data!$N$7=2,Data!C153&lt;&gt;""),Data!C153,IF(AND(Data!$N$7=3,Data!D153&lt;&gt;""),Data!D153,IF(AND(Data!$N$7=4,Data!E153&lt;&gt;""),Data!E153,IF(AND(Data!$N$7=5,Data!F153&lt;&gt;""),Data!F153,IF(AND(Data!$N$7=6,Data!G153&lt;&gt;""),Data!G153,IF(AND(Data!$N$7=7,Data!H153&lt;&gt;""),Data!H153,IF(AND(Data!$N$7=8,Data!I153&lt;&gt;""),Data!I153,IF(AND(Data!$N$7=9,Data!J153&lt;&gt;""),Data!J153,IF(AND(Data!$N$7=10,Data!K153&lt;&gt;""),Data!K153,""))))))))))</f>
        <v/>
      </c>
    </row>
    <row r="157" spans="2:2" x14ac:dyDescent="0.15">
      <c r="B157" s="159" t="str">
        <f>IF(AND(Data!$N$7=1,Data!B154&lt;&gt;""),Data!B154,IF(AND(Data!$N$7=2,Data!C154&lt;&gt;""),Data!C154,IF(AND(Data!$N$7=3,Data!D154&lt;&gt;""),Data!D154,IF(AND(Data!$N$7=4,Data!E154&lt;&gt;""),Data!E154,IF(AND(Data!$N$7=5,Data!F154&lt;&gt;""),Data!F154,IF(AND(Data!$N$7=6,Data!G154&lt;&gt;""),Data!G154,IF(AND(Data!$N$7=7,Data!H154&lt;&gt;""),Data!H154,IF(AND(Data!$N$7=8,Data!I154&lt;&gt;""),Data!I154,IF(AND(Data!$N$7=9,Data!J154&lt;&gt;""),Data!J154,IF(AND(Data!$N$7=10,Data!K154&lt;&gt;""),Data!K154,""))))))))))</f>
        <v/>
      </c>
    </row>
    <row r="158" spans="2:2" x14ac:dyDescent="0.15">
      <c r="B158" s="159" t="str">
        <f>IF(AND(Data!$N$7=1,Data!B155&lt;&gt;""),Data!B155,IF(AND(Data!$N$7=2,Data!C155&lt;&gt;""),Data!C155,IF(AND(Data!$N$7=3,Data!D155&lt;&gt;""),Data!D155,IF(AND(Data!$N$7=4,Data!E155&lt;&gt;""),Data!E155,IF(AND(Data!$N$7=5,Data!F155&lt;&gt;""),Data!F155,IF(AND(Data!$N$7=6,Data!G155&lt;&gt;""),Data!G155,IF(AND(Data!$N$7=7,Data!H155&lt;&gt;""),Data!H155,IF(AND(Data!$N$7=8,Data!I155&lt;&gt;""),Data!I155,IF(AND(Data!$N$7=9,Data!J155&lt;&gt;""),Data!J155,IF(AND(Data!$N$7=10,Data!K155&lt;&gt;""),Data!K155,""))))))))))</f>
        <v/>
      </c>
    </row>
    <row r="159" spans="2:2" x14ac:dyDescent="0.15">
      <c r="B159" s="159" t="str">
        <f>IF(AND(Data!$N$7=1,Data!B156&lt;&gt;""),Data!B156,IF(AND(Data!$N$7=2,Data!C156&lt;&gt;""),Data!C156,IF(AND(Data!$N$7=3,Data!D156&lt;&gt;""),Data!D156,IF(AND(Data!$N$7=4,Data!E156&lt;&gt;""),Data!E156,IF(AND(Data!$N$7=5,Data!F156&lt;&gt;""),Data!F156,IF(AND(Data!$N$7=6,Data!G156&lt;&gt;""),Data!G156,IF(AND(Data!$N$7=7,Data!H156&lt;&gt;""),Data!H156,IF(AND(Data!$N$7=8,Data!I156&lt;&gt;""),Data!I156,IF(AND(Data!$N$7=9,Data!J156&lt;&gt;""),Data!J156,IF(AND(Data!$N$7=10,Data!K156&lt;&gt;""),Data!K156,""))))))))))</f>
        <v/>
      </c>
    </row>
    <row r="160" spans="2:2" x14ac:dyDescent="0.15">
      <c r="B160" s="159" t="str">
        <f>IF(AND(Data!$N$7=1,Data!B157&lt;&gt;""),Data!B157,IF(AND(Data!$N$7=2,Data!C157&lt;&gt;""),Data!C157,IF(AND(Data!$N$7=3,Data!D157&lt;&gt;""),Data!D157,IF(AND(Data!$N$7=4,Data!E157&lt;&gt;""),Data!E157,IF(AND(Data!$N$7=5,Data!F157&lt;&gt;""),Data!F157,IF(AND(Data!$N$7=6,Data!G157&lt;&gt;""),Data!G157,IF(AND(Data!$N$7=7,Data!H157&lt;&gt;""),Data!H157,IF(AND(Data!$N$7=8,Data!I157&lt;&gt;""),Data!I157,IF(AND(Data!$N$7=9,Data!J157&lt;&gt;""),Data!J157,IF(AND(Data!$N$7=10,Data!K157&lt;&gt;""),Data!K157,""))))))))))</f>
        <v/>
      </c>
    </row>
    <row r="161" spans="2:2" x14ac:dyDescent="0.15">
      <c r="B161" s="159" t="str">
        <f>IF(AND(Data!$N$7=1,Data!B158&lt;&gt;""),Data!B158,IF(AND(Data!$N$7=2,Data!C158&lt;&gt;""),Data!C158,IF(AND(Data!$N$7=3,Data!D158&lt;&gt;""),Data!D158,IF(AND(Data!$N$7=4,Data!E158&lt;&gt;""),Data!E158,IF(AND(Data!$N$7=5,Data!F158&lt;&gt;""),Data!F158,IF(AND(Data!$N$7=6,Data!G158&lt;&gt;""),Data!G158,IF(AND(Data!$N$7=7,Data!H158&lt;&gt;""),Data!H158,IF(AND(Data!$N$7=8,Data!I158&lt;&gt;""),Data!I158,IF(AND(Data!$N$7=9,Data!J158&lt;&gt;""),Data!J158,IF(AND(Data!$N$7=10,Data!K158&lt;&gt;""),Data!K158,""))))))))))</f>
        <v/>
      </c>
    </row>
    <row r="162" spans="2:2" x14ac:dyDescent="0.15">
      <c r="B162" s="159" t="str">
        <f>IF(AND(Data!$N$7=1,Data!B159&lt;&gt;""),Data!B159,IF(AND(Data!$N$7=2,Data!C159&lt;&gt;""),Data!C159,IF(AND(Data!$N$7=3,Data!D159&lt;&gt;""),Data!D159,IF(AND(Data!$N$7=4,Data!E159&lt;&gt;""),Data!E159,IF(AND(Data!$N$7=5,Data!F159&lt;&gt;""),Data!F159,IF(AND(Data!$N$7=6,Data!G159&lt;&gt;""),Data!G159,IF(AND(Data!$N$7=7,Data!H159&lt;&gt;""),Data!H159,IF(AND(Data!$N$7=8,Data!I159&lt;&gt;""),Data!I159,IF(AND(Data!$N$7=9,Data!J159&lt;&gt;""),Data!J159,IF(AND(Data!$N$7=10,Data!K159&lt;&gt;""),Data!K159,""))))))))))</f>
        <v/>
      </c>
    </row>
    <row r="163" spans="2:2" x14ac:dyDescent="0.15">
      <c r="B163" s="159" t="str">
        <f>IF(AND(Data!$N$7=1,Data!B160&lt;&gt;""),Data!B160,IF(AND(Data!$N$7=2,Data!C160&lt;&gt;""),Data!C160,IF(AND(Data!$N$7=3,Data!D160&lt;&gt;""),Data!D160,IF(AND(Data!$N$7=4,Data!E160&lt;&gt;""),Data!E160,IF(AND(Data!$N$7=5,Data!F160&lt;&gt;""),Data!F160,IF(AND(Data!$N$7=6,Data!G160&lt;&gt;""),Data!G160,IF(AND(Data!$N$7=7,Data!H160&lt;&gt;""),Data!H160,IF(AND(Data!$N$7=8,Data!I160&lt;&gt;""),Data!I160,IF(AND(Data!$N$7=9,Data!J160&lt;&gt;""),Data!J160,IF(AND(Data!$N$7=10,Data!K160&lt;&gt;""),Data!K160,""))))))))))</f>
        <v/>
      </c>
    </row>
    <row r="164" spans="2:2" x14ac:dyDescent="0.15">
      <c r="B164" s="159" t="str">
        <f>IF(AND(Data!$N$7=1,Data!B161&lt;&gt;""),Data!B161,IF(AND(Data!$N$7=2,Data!C161&lt;&gt;""),Data!C161,IF(AND(Data!$N$7=3,Data!D161&lt;&gt;""),Data!D161,IF(AND(Data!$N$7=4,Data!E161&lt;&gt;""),Data!E161,IF(AND(Data!$N$7=5,Data!F161&lt;&gt;""),Data!F161,IF(AND(Data!$N$7=6,Data!G161&lt;&gt;""),Data!G161,IF(AND(Data!$N$7=7,Data!H161&lt;&gt;""),Data!H161,IF(AND(Data!$N$7=8,Data!I161&lt;&gt;""),Data!I161,IF(AND(Data!$N$7=9,Data!J161&lt;&gt;""),Data!J161,IF(AND(Data!$N$7=10,Data!K161&lt;&gt;""),Data!K161,""))))))))))</f>
        <v/>
      </c>
    </row>
    <row r="165" spans="2:2" x14ac:dyDescent="0.15">
      <c r="B165" s="159" t="str">
        <f>IF(AND(Data!$N$7=1,Data!B162&lt;&gt;""),Data!B162,IF(AND(Data!$N$7=2,Data!C162&lt;&gt;""),Data!C162,IF(AND(Data!$N$7=3,Data!D162&lt;&gt;""),Data!D162,IF(AND(Data!$N$7=4,Data!E162&lt;&gt;""),Data!E162,IF(AND(Data!$N$7=5,Data!F162&lt;&gt;""),Data!F162,IF(AND(Data!$N$7=6,Data!G162&lt;&gt;""),Data!G162,IF(AND(Data!$N$7=7,Data!H162&lt;&gt;""),Data!H162,IF(AND(Data!$N$7=8,Data!I162&lt;&gt;""),Data!I162,IF(AND(Data!$N$7=9,Data!J162&lt;&gt;""),Data!J162,IF(AND(Data!$N$7=10,Data!K162&lt;&gt;""),Data!K162,""))))))))))</f>
        <v/>
      </c>
    </row>
    <row r="166" spans="2:2" x14ac:dyDescent="0.15">
      <c r="B166" s="159" t="str">
        <f>IF(AND(Data!$N$7=1,Data!B163&lt;&gt;""),Data!B163,IF(AND(Data!$N$7=2,Data!C163&lt;&gt;""),Data!C163,IF(AND(Data!$N$7=3,Data!D163&lt;&gt;""),Data!D163,IF(AND(Data!$N$7=4,Data!E163&lt;&gt;""),Data!E163,IF(AND(Data!$N$7=5,Data!F163&lt;&gt;""),Data!F163,IF(AND(Data!$N$7=6,Data!G163&lt;&gt;""),Data!G163,IF(AND(Data!$N$7=7,Data!H163&lt;&gt;""),Data!H163,IF(AND(Data!$N$7=8,Data!I163&lt;&gt;""),Data!I163,IF(AND(Data!$N$7=9,Data!J163&lt;&gt;""),Data!J163,IF(AND(Data!$N$7=10,Data!K163&lt;&gt;""),Data!K163,""))))))))))</f>
        <v/>
      </c>
    </row>
    <row r="167" spans="2:2" x14ac:dyDescent="0.15">
      <c r="B167" s="159" t="str">
        <f>IF(AND(Data!$N$7=1,Data!B164&lt;&gt;""),Data!B164,IF(AND(Data!$N$7=2,Data!C164&lt;&gt;""),Data!C164,IF(AND(Data!$N$7=3,Data!D164&lt;&gt;""),Data!D164,IF(AND(Data!$N$7=4,Data!E164&lt;&gt;""),Data!E164,IF(AND(Data!$N$7=5,Data!F164&lt;&gt;""),Data!F164,IF(AND(Data!$N$7=6,Data!G164&lt;&gt;""),Data!G164,IF(AND(Data!$N$7=7,Data!H164&lt;&gt;""),Data!H164,IF(AND(Data!$N$7=8,Data!I164&lt;&gt;""),Data!I164,IF(AND(Data!$N$7=9,Data!J164&lt;&gt;""),Data!J164,IF(AND(Data!$N$7=10,Data!K164&lt;&gt;""),Data!K164,""))))))))))</f>
        <v/>
      </c>
    </row>
    <row r="168" spans="2:2" x14ac:dyDescent="0.15">
      <c r="B168" s="159" t="str">
        <f>IF(AND(Data!$N$7=1,Data!B165&lt;&gt;""),Data!B165,IF(AND(Data!$N$7=2,Data!C165&lt;&gt;""),Data!C165,IF(AND(Data!$N$7=3,Data!D165&lt;&gt;""),Data!D165,IF(AND(Data!$N$7=4,Data!E165&lt;&gt;""),Data!E165,IF(AND(Data!$N$7=5,Data!F165&lt;&gt;""),Data!F165,IF(AND(Data!$N$7=6,Data!G165&lt;&gt;""),Data!G165,IF(AND(Data!$N$7=7,Data!H165&lt;&gt;""),Data!H165,IF(AND(Data!$N$7=8,Data!I165&lt;&gt;""),Data!I165,IF(AND(Data!$N$7=9,Data!J165&lt;&gt;""),Data!J165,IF(AND(Data!$N$7=10,Data!K165&lt;&gt;""),Data!K165,""))))))))))</f>
        <v/>
      </c>
    </row>
    <row r="169" spans="2:2" x14ac:dyDescent="0.15">
      <c r="B169" s="159" t="str">
        <f>IF(AND(Data!$N$7=1,Data!B166&lt;&gt;""),Data!B166,IF(AND(Data!$N$7=2,Data!C166&lt;&gt;""),Data!C166,IF(AND(Data!$N$7=3,Data!D166&lt;&gt;""),Data!D166,IF(AND(Data!$N$7=4,Data!E166&lt;&gt;""),Data!E166,IF(AND(Data!$N$7=5,Data!F166&lt;&gt;""),Data!F166,IF(AND(Data!$N$7=6,Data!G166&lt;&gt;""),Data!G166,IF(AND(Data!$N$7=7,Data!H166&lt;&gt;""),Data!H166,IF(AND(Data!$N$7=8,Data!I166&lt;&gt;""),Data!I166,IF(AND(Data!$N$7=9,Data!J166&lt;&gt;""),Data!J166,IF(AND(Data!$N$7=10,Data!K166&lt;&gt;""),Data!K166,""))))))))))</f>
        <v/>
      </c>
    </row>
    <row r="170" spans="2:2" x14ac:dyDescent="0.15">
      <c r="B170" s="159" t="str">
        <f>IF(AND(Data!$N$7=1,Data!B167&lt;&gt;""),Data!B167,IF(AND(Data!$N$7=2,Data!C167&lt;&gt;""),Data!C167,IF(AND(Data!$N$7=3,Data!D167&lt;&gt;""),Data!D167,IF(AND(Data!$N$7=4,Data!E167&lt;&gt;""),Data!E167,IF(AND(Data!$N$7=5,Data!F167&lt;&gt;""),Data!F167,IF(AND(Data!$N$7=6,Data!G167&lt;&gt;""),Data!G167,IF(AND(Data!$N$7=7,Data!H167&lt;&gt;""),Data!H167,IF(AND(Data!$N$7=8,Data!I167&lt;&gt;""),Data!I167,IF(AND(Data!$N$7=9,Data!J167&lt;&gt;""),Data!J167,IF(AND(Data!$N$7=10,Data!K167&lt;&gt;""),Data!K167,""))))))))))</f>
        <v/>
      </c>
    </row>
    <row r="171" spans="2:2" x14ac:dyDescent="0.15">
      <c r="B171" s="159" t="str">
        <f>IF(AND(Data!$N$7=1,Data!B168&lt;&gt;""),Data!B168,IF(AND(Data!$N$7=2,Data!C168&lt;&gt;""),Data!C168,IF(AND(Data!$N$7=3,Data!D168&lt;&gt;""),Data!D168,IF(AND(Data!$N$7=4,Data!E168&lt;&gt;""),Data!E168,IF(AND(Data!$N$7=5,Data!F168&lt;&gt;""),Data!F168,IF(AND(Data!$N$7=6,Data!G168&lt;&gt;""),Data!G168,IF(AND(Data!$N$7=7,Data!H168&lt;&gt;""),Data!H168,IF(AND(Data!$N$7=8,Data!I168&lt;&gt;""),Data!I168,IF(AND(Data!$N$7=9,Data!J168&lt;&gt;""),Data!J168,IF(AND(Data!$N$7=10,Data!K168&lt;&gt;""),Data!K168,""))))))))))</f>
        <v/>
      </c>
    </row>
    <row r="172" spans="2:2" x14ac:dyDescent="0.15">
      <c r="B172" s="159" t="str">
        <f>IF(AND(Data!$N$7=1,Data!B169&lt;&gt;""),Data!B169,IF(AND(Data!$N$7=2,Data!C169&lt;&gt;""),Data!C169,IF(AND(Data!$N$7=3,Data!D169&lt;&gt;""),Data!D169,IF(AND(Data!$N$7=4,Data!E169&lt;&gt;""),Data!E169,IF(AND(Data!$N$7=5,Data!F169&lt;&gt;""),Data!F169,IF(AND(Data!$N$7=6,Data!G169&lt;&gt;""),Data!G169,IF(AND(Data!$N$7=7,Data!H169&lt;&gt;""),Data!H169,IF(AND(Data!$N$7=8,Data!I169&lt;&gt;""),Data!I169,IF(AND(Data!$N$7=9,Data!J169&lt;&gt;""),Data!J169,IF(AND(Data!$N$7=10,Data!K169&lt;&gt;""),Data!K169,""))))))))))</f>
        <v/>
      </c>
    </row>
    <row r="173" spans="2:2" x14ac:dyDescent="0.15">
      <c r="B173" s="159" t="str">
        <f>IF(AND(Data!$N$7=1,Data!B170&lt;&gt;""),Data!B170,IF(AND(Data!$N$7=2,Data!C170&lt;&gt;""),Data!C170,IF(AND(Data!$N$7=3,Data!D170&lt;&gt;""),Data!D170,IF(AND(Data!$N$7=4,Data!E170&lt;&gt;""),Data!E170,IF(AND(Data!$N$7=5,Data!F170&lt;&gt;""),Data!F170,IF(AND(Data!$N$7=6,Data!G170&lt;&gt;""),Data!G170,IF(AND(Data!$N$7=7,Data!H170&lt;&gt;""),Data!H170,IF(AND(Data!$N$7=8,Data!I170&lt;&gt;""),Data!I170,IF(AND(Data!$N$7=9,Data!J170&lt;&gt;""),Data!J170,IF(AND(Data!$N$7=10,Data!K170&lt;&gt;""),Data!K170,""))))))))))</f>
        <v/>
      </c>
    </row>
    <row r="174" spans="2:2" x14ac:dyDescent="0.15">
      <c r="B174" s="159" t="str">
        <f>IF(AND(Data!$N$7=1,Data!B171&lt;&gt;""),Data!B171,IF(AND(Data!$N$7=2,Data!C171&lt;&gt;""),Data!C171,IF(AND(Data!$N$7=3,Data!D171&lt;&gt;""),Data!D171,IF(AND(Data!$N$7=4,Data!E171&lt;&gt;""),Data!E171,IF(AND(Data!$N$7=5,Data!F171&lt;&gt;""),Data!F171,IF(AND(Data!$N$7=6,Data!G171&lt;&gt;""),Data!G171,IF(AND(Data!$N$7=7,Data!H171&lt;&gt;""),Data!H171,IF(AND(Data!$N$7=8,Data!I171&lt;&gt;""),Data!I171,IF(AND(Data!$N$7=9,Data!J171&lt;&gt;""),Data!J171,IF(AND(Data!$N$7=10,Data!K171&lt;&gt;""),Data!K171,""))))))))))</f>
        <v/>
      </c>
    </row>
    <row r="175" spans="2:2" x14ac:dyDescent="0.15">
      <c r="B175" s="159" t="str">
        <f>IF(AND(Data!$N$7=1,Data!B172&lt;&gt;""),Data!B172,IF(AND(Data!$N$7=2,Data!C172&lt;&gt;""),Data!C172,IF(AND(Data!$N$7=3,Data!D172&lt;&gt;""),Data!D172,IF(AND(Data!$N$7=4,Data!E172&lt;&gt;""),Data!E172,IF(AND(Data!$N$7=5,Data!F172&lt;&gt;""),Data!F172,IF(AND(Data!$N$7=6,Data!G172&lt;&gt;""),Data!G172,IF(AND(Data!$N$7=7,Data!H172&lt;&gt;""),Data!H172,IF(AND(Data!$N$7=8,Data!I172&lt;&gt;""),Data!I172,IF(AND(Data!$N$7=9,Data!J172&lt;&gt;""),Data!J172,IF(AND(Data!$N$7=10,Data!K172&lt;&gt;""),Data!K172,""))))))))))</f>
        <v/>
      </c>
    </row>
    <row r="176" spans="2:2" x14ac:dyDescent="0.15">
      <c r="B176" s="159" t="str">
        <f>IF(AND(Data!$N$7=1,Data!B173&lt;&gt;""),Data!B173,IF(AND(Data!$N$7=2,Data!C173&lt;&gt;""),Data!C173,IF(AND(Data!$N$7=3,Data!D173&lt;&gt;""),Data!D173,IF(AND(Data!$N$7=4,Data!E173&lt;&gt;""),Data!E173,IF(AND(Data!$N$7=5,Data!F173&lt;&gt;""),Data!F173,IF(AND(Data!$N$7=6,Data!G173&lt;&gt;""),Data!G173,IF(AND(Data!$N$7=7,Data!H173&lt;&gt;""),Data!H173,IF(AND(Data!$N$7=8,Data!I173&lt;&gt;""),Data!I173,IF(AND(Data!$N$7=9,Data!J173&lt;&gt;""),Data!J173,IF(AND(Data!$N$7=10,Data!K173&lt;&gt;""),Data!K173,""))))))))))</f>
        <v/>
      </c>
    </row>
    <row r="177" spans="2:2" x14ac:dyDescent="0.15">
      <c r="B177" s="159" t="str">
        <f>IF(AND(Data!$N$7=1,Data!B174&lt;&gt;""),Data!B174,IF(AND(Data!$N$7=2,Data!C174&lt;&gt;""),Data!C174,IF(AND(Data!$N$7=3,Data!D174&lt;&gt;""),Data!D174,IF(AND(Data!$N$7=4,Data!E174&lt;&gt;""),Data!E174,IF(AND(Data!$N$7=5,Data!F174&lt;&gt;""),Data!F174,IF(AND(Data!$N$7=6,Data!G174&lt;&gt;""),Data!G174,IF(AND(Data!$N$7=7,Data!H174&lt;&gt;""),Data!H174,IF(AND(Data!$N$7=8,Data!I174&lt;&gt;""),Data!I174,IF(AND(Data!$N$7=9,Data!J174&lt;&gt;""),Data!J174,IF(AND(Data!$N$7=10,Data!K174&lt;&gt;""),Data!K174,""))))))))))</f>
        <v/>
      </c>
    </row>
    <row r="178" spans="2:2" x14ac:dyDescent="0.15">
      <c r="B178" s="159" t="str">
        <f>IF(AND(Data!$N$7=1,Data!B175&lt;&gt;""),Data!B175,IF(AND(Data!$N$7=2,Data!C175&lt;&gt;""),Data!C175,IF(AND(Data!$N$7=3,Data!D175&lt;&gt;""),Data!D175,IF(AND(Data!$N$7=4,Data!E175&lt;&gt;""),Data!E175,IF(AND(Data!$N$7=5,Data!F175&lt;&gt;""),Data!F175,IF(AND(Data!$N$7=6,Data!G175&lt;&gt;""),Data!G175,IF(AND(Data!$N$7=7,Data!H175&lt;&gt;""),Data!H175,IF(AND(Data!$N$7=8,Data!I175&lt;&gt;""),Data!I175,IF(AND(Data!$N$7=9,Data!J175&lt;&gt;""),Data!J175,IF(AND(Data!$N$7=10,Data!K175&lt;&gt;""),Data!K175,""))))))))))</f>
        <v/>
      </c>
    </row>
    <row r="179" spans="2:2" x14ac:dyDescent="0.15">
      <c r="B179" s="159" t="str">
        <f>IF(AND(Data!$N$7=1,Data!B176&lt;&gt;""),Data!B176,IF(AND(Data!$N$7=2,Data!C176&lt;&gt;""),Data!C176,IF(AND(Data!$N$7=3,Data!D176&lt;&gt;""),Data!D176,IF(AND(Data!$N$7=4,Data!E176&lt;&gt;""),Data!E176,IF(AND(Data!$N$7=5,Data!F176&lt;&gt;""),Data!F176,IF(AND(Data!$N$7=6,Data!G176&lt;&gt;""),Data!G176,IF(AND(Data!$N$7=7,Data!H176&lt;&gt;""),Data!H176,IF(AND(Data!$N$7=8,Data!I176&lt;&gt;""),Data!I176,IF(AND(Data!$N$7=9,Data!J176&lt;&gt;""),Data!J176,IF(AND(Data!$N$7=10,Data!K176&lt;&gt;""),Data!K176,""))))))))))</f>
        <v/>
      </c>
    </row>
    <row r="180" spans="2:2" x14ac:dyDescent="0.15">
      <c r="B180" s="159" t="str">
        <f>IF(AND(Data!$N$7=1,Data!B177&lt;&gt;""),Data!B177,IF(AND(Data!$N$7=2,Data!C177&lt;&gt;""),Data!C177,IF(AND(Data!$N$7=3,Data!D177&lt;&gt;""),Data!D177,IF(AND(Data!$N$7=4,Data!E177&lt;&gt;""),Data!E177,IF(AND(Data!$N$7=5,Data!F177&lt;&gt;""),Data!F177,IF(AND(Data!$N$7=6,Data!G177&lt;&gt;""),Data!G177,IF(AND(Data!$N$7=7,Data!H177&lt;&gt;""),Data!H177,IF(AND(Data!$N$7=8,Data!I177&lt;&gt;""),Data!I177,IF(AND(Data!$N$7=9,Data!J177&lt;&gt;""),Data!J177,IF(AND(Data!$N$7=10,Data!K177&lt;&gt;""),Data!K177,""))))))))))</f>
        <v/>
      </c>
    </row>
    <row r="181" spans="2:2" x14ac:dyDescent="0.15">
      <c r="B181" s="159" t="str">
        <f>IF(AND(Data!$N$7=1,Data!B178&lt;&gt;""),Data!B178,IF(AND(Data!$N$7=2,Data!C178&lt;&gt;""),Data!C178,IF(AND(Data!$N$7=3,Data!D178&lt;&gt;""),Data!D178,IF(AND(Data!$N$7=4,Data!E178&lt;&gt;""),Data!E178,IF(AND(Data!$N$7=5,Data!F178&lt;&gt;""),Data!F178,IF(AND(Data!$N$7=6,Data!G178&lt;&gt;""),Data!G178,IF(AND(Data!$N$7=7,Data!H178&lt;&gt;""),Data!H178,IF(AND(Data!$N$7=8,Data!I178&lt;&gt;""),Data!I178,IF(AND(Data!$N$7=9,Data!J178&lt;&gt;""),Data!J178,IF(AND(Data!$N$7=10,Data!K178&lt;&gt;""),Data!K178,""))))))))))</f>
        <v/>
      </c>
    </row>
    <row r="182" spans="2:2" x14ac:dyDescent="0.15">
      <c r="B182" s="159" t="str">
        <f>IF(AND(Data!$N$7=1,Data!B179&lt;&gt;""),Data!B179,IF(AND(Data!$N$7=2,Data!C179&lt;&gt;""),Data!C179,IF(AND(Data!$N$7=3,Data!D179&lt;&gt;""),Data!D179,IF(AND(Data!$N$7=4,Data!E179&lt;&gt;""),Data!E179,IF(AND(Data!$N$7=5,Data!F179&lt;&gt;""),Data!F179,IF(AND(Data!$N$7=6,Data!G179&lt;&gt;""),Data!G179,IF(AND(Data!$N$7=7,Data!H179&lt;&gt;""),Data!H179,IF(AND(Data!$N$7=8,Data!I179&lt;&gt;""),Data!I179,IF(AND(Data!$N$7=9,Data!J179&lt;&gt;""),Data!J179,IF(AND(Data!$N$7=10,Data!K179&lt;&gt;""),Data!K179,""))))))))))</f>
        <v/>
      </c>
    </row>
    <row r="183" spans="2:2" x14ac:dyDescent="0.15">
      <c r="B183" s="159" t="str">
        <f>IF(AND(Data!$N$7=1,Data!B180&lt;&gt;""),Data!B180,IF(AND(Data!$N$7=2,Data!C180&lt;&gt;""),Data!C180,IF(AND(Data!$N$7=3,Data!D180&lt;&gt;""),Data!D180,IF(AND(Data!$N$7=4,Data!E180&lt;&gt;""),Data!E180,IF(AND(Data!$N$7=5,Data!F180&lt;&gt;""),Data!F180,IF(AND(Data!$N$7=6,Data!G180&lt;&gt;""),Data!G180,IF(AND(Data!$N$7=7,Data!H180&lt;&gt;""),Data!H180,IF(AND(Data!$N$7=8,Data!I180&lt;&gt;""),Data!I180,IF(AND(Data!$N$7=9,Data!J180&lt;&gt;""),Data!J180,IF(AND(Data!$N$7=10,Data!K180&lt;&gt;""),Data!K180,""))))))))))</f>
        <v/>
      </c>
    </row>
    <row r="184" spans="2:2" x14ac:dyDescent="0.15">
      <c r="B184" s="159" t="str">
        <f>IF(AND(Data!$N$7=1,Data!B181&lt;&gt;""),Data!B181,IF(AND(Data!$N$7=2,Data!C181&lt;&gt;""),Data!C181,IF(AND(Data!$N$7=3,Data!D181&lt;&gt;""),Data!D181,IF(AND(Data!$N$7=4,Data!E181&lt;&gt;""),Data!E181,IF(AND(Data!$N$7=5,Data!F181&lt;&gt;""),Data!F181,IF(AND(Data!$N$7=6,Data!G181&lt;&gt;""),Data!G181,IF(AND(Data!$N$7=7,Data!H181&lt;&gt;""),Data!H181,IF(AND(Data!$N$7=8,Data!I181&lt;&gt;""),Data!I181,IF(AND(Data!$N$7=9,Data!J181&lt;&gt;""),Data!J181,IF(AND(Data!$N$7=10,Data!K181&lt;&gt;""),Data!K181,""))))))))))</f>
        <v/>
      </c>
    </row>
    <row r="185" spans="2:2" x14ac:dyDescent="0.15">
      <c r="B185" s="159" t="str">
        <f>IF(AND(Data!$N$7=1,Data!B182&lt;&gt;""),Data!B182,IF(AND(Data!$N$7=2,Data!C182&lt;&gt;""),Data!C182,IF(AND(Data!$N$7=3,Data!D182&lt;&gt;""),Data!D182,IF(AND(Data!$N$7=4,Data!E182&lt;&gt;""),Data!E182,IF(AND(Data!$N$7=5,Data!F182&lt;&gt;""),Data!F182,IF(AND(Data!$N$7=6,Data!G182&lt;&gt;""),Data!G182,IF(AND(Data!$N$7=7,Data!H182&lt;&gt;""),Data!H182,IF(AND(Data!$N$7=8,Data!I182&lt;&gt;""),Data!I182,IF(AND(Data!$N$7=9,Data!J182&lt;&gt;""),Data!J182,IF(AND(Data!$N$7=10,Data!K182&lt;&gt;""),Data!K182,""))))))))))</f>
        <v/>
      </c>
    </row>
    <row r="186" spans="2:2" x14ac:dyDescent="0.15">
      <c r="B186" s="159" t="str">
        <f>IF(AND(Data!$N$7=1,Data!B183&lt;&gt;""),Data!B183,IF(AND(Data!$N$7=2,Data!C183&lt;&gt;""),Data!C183,IF(AND(Data!$N$7=3,Data!D183&lt;&gt;""),Data!D183,IF(AND(Data!$N$7=4,Data!E183&lt;&gt;""),Data!E183,IF(AND(Data!$N$7=5,Data!F183&lt;&gt;""),Data!F183,IF(AND(Data!$N$7=6,Data!G183&lt;&gt;""),Data!G183,IF(AND(Data!$N$7=7,Data!H183&lt;&gt;""),Data!H183,IF(AND(Data!$N$7=8,Data!I183&lt;&gt;""),Data!I183,IF(AND(Data!$N$7=9,Data!J183&lt;&gt;""),Data!J183,IF(AND(Data!$N$7=10,Data!K183&lt;&gt;""),Data!K183,""))))))))))</f>
        <v/>
      </c>
    </row>
    <row r="187" spans="2:2" x14ac:dyDescent="0.15">
      <c r="B187" s="159" t="str">
        <f>IF(AND(Data!$N$7=1,Data!B184&lt;&gt;""),Data!B184,IF(AND(Data!$N$7=2,Data!C184&lt;&gt;""),Data!C184,IF(AND(Data!$N$7=3,Data!D184&lt;&gt;""),Data!D184,IF(AND(Data!$N$7=4,Data!E184&lt;&gt;""),Data!E184,IF(AND(Data!$N$7=5,Data!F184&lt;&gt;""),Data!F184,IF(AND(Data!$N$7=6,Data!G184&lt;&gt;""),Data!G184,IF(AND(Data!$N$7=7,Data!H184&lt;&gt;""),Data!H184,IF(AND(Data!$N$7=8,Data!I184&lt;&gt;""),Data!I184,IF(AND(Data!$N$7=9,Data!J184&lt;&gt;""),Data!J184,IF(AND(Data!$N$7=10,Data!K184&lt;&gt;""),Data!K184,""))))))))))</f>
        <v/>
      </c>
    </row>
    <row r="188" spans="2:2" x14ac:dyDescent="0.15">
      <c r="B188" s="159" t="str">
        <f>IF(AND(Data!$N$7=1,Data!B185&lt;&gt;""),Data!B185,IF(AND(Data!$N$7=2,Data!C185&lt;&gt;""),Data!C185,IF(AND(Data!$N$7=3,Data!D185&lt;&gt;""),Data!D185,IF(AND(Data!$N$7=4,Data!E185&lt;&gt;""),Data!E185,IF(AND(Data!$N$7=5,Data!F185&lt;&gt;""),Data!F185,IF(AND(Data!$N$7=6,Data!G185&lt;&gt;""),Data!G185,IF(AND(Data!$N$7=7,Data!H185&lt;&gt;""),Data!H185,IF(AND(Data!$N$7=8,Data!I185&lt;&gt;""),Data!I185,IF(AND(Data!$N$7=9,Data!J185&lt;&gt;""),Data!J185,IF(AND(Data!$N$7=10,Data!K185&lt;&gt;""),Data!K185,""))))))))))</f>
        <v/>
      </c>
    </row>
    <row r="189" spans="2:2" x14ac:dyDescent="0.15">
      <c r="B189" s="159" t="str">
        <f>IF(AND(Data!$N$7=1,Data!B186&lt;&gt;""),Data!B186,IF(AND(Data!$N$7=2,Data!C186&lt;&gt;""),Data!C186,IF(AND(Data!$N$7=3,Data!D186&lt;&gt;""),Data!D186,IF(AND(Data!$N$7=4,Data!E186&lt;&gt;""),Data!E186,IF(AND(Data!$N$7=5,Data!F186&lt;&gt;""),Data!F186,IF(AND(Data!$N$7=6,Data!G186&lt;&gt;""),Data!G186,IF(AND(Data!$N$7=7,Data!H186&lt;&gt;""),Data!H186,IF(AND(Data!$N$7=8,Data!I186&lt;&gt;""),Data!I186,IF(AND(Data!$N$7=9,Data!J186&lt;&gt;""),Data!J186,IF(AND(Data!$N$7=10,Data!K186&lt;&gt;""),Data!K186,""))))))))))</f>
        <v/>
      </c>
    </row>
    <row r="190" spans="2:2" x14ac:dyDescent="0.15">
      <c r="B190" s="159" t="str">
        <f>IF(AND(Data!$N$7=1,Data!B187&lt;&gt;""),Data!B187,IF(AND(Data!$N$7=2,Data!C187&lt;&gt;""),Data!C187,IF(AND(Data!$N$7=3,Data!D187&lt;&gt;""),Data!D187,IF(AND(Data!$N$7=4,Data!E187&lt;&gt;""),Data!E187,IF(AND(Data!$N$7=5,Data!F187&lt;&gt;""),Data!F187,IF(AND(Data!$N$7=6,Data!G187&lt;&gt;""),Data!G187,IF(AND(Data!$N$7=7,Data!H187&lt;&gt;""),Data!H187,IF(AND(Data!$N$7=8,Data!I187&lt;&gt;""),Data!I187,IF(AND(Data!$N$7=9,Data!J187&lt;&gt;""),Data!J187,IF(AND(Data!$N$7=10,Data!K187&lt;&gt;""),Data!K187,""))))))))))</f>
        <v/>
      </c>
    </row>
    <row r="191" spans="2:2" x14ac:dyDescent="0.15">
      <c r="B191" s="159" t="str">
        <f>IF(AND(Data!$N$7=1,Data!B188&lt;&gt;""),Data!B188,IF(AND(Data!$N$7=2,Data!C188&lt;&gt;""),Data!C188,IF(AND(Data!$N$7=3,Data!D188&lt;&gt;""),Data!D188,IF(AND(Data!$N$7=4,Data!E188&lt;&gt;""),Data!E188,IF(AND(Data!$N$7=5,Data!F188&lt;&gt;""),Data!F188,IF(AND(Data!$N$7=6,Data!G188&lt;&gt;""),Data!G188,IF(AND(Data!$N$7=7,Data!H188&lt;&gt;""),Data!H188,IF(AND(Data!$N$7=8,Data!I188&lt;&gt;""),Data!I188,IF(AND(Data!$N$7=9,Data!J188&lt;&gt;""),Data!J188,IF(AND(Data!$N$7=10,Data!K188&lt;&gt;""),Data!K188,""))))))))))</f>
        <v/>
      </c>
    </row>
    <row r="192" spans="2:2" x14ac:dyDescent="0.15">
      <c r="B192" s="159" t="str">
        <f>IF(AND(Data!$N$7=1,Data!B189&lt;&gt;""),Data!B189,IF(AND(Data!$N$7=2,Data!C189&lt;&gt;""),Data!C189,IF(AND(Data!$N$7=3,Data!D189&lt;&gt;""),Data!D189,IF(AND(Data!$N$7=4,Data!E189&lt;&gt;""),Data!E189,IF(AND(Data!$N$7=5,Data!F189&lt;&gt;""),Data!F189,IF(AND(Data!$N$7=6,Data!G189&lt;&gt;""),Data!G189,IF(AND(Data!$N$7=7,Data!H189&lt;&gt;""),Data!H189,IF(AND(Data!$N$7=8,Data!I189&lt;&gt;""),Data!I189,IF(AND(Data!$N$7=9,Data!J189&lt;&gt;""),Data!J189,IF(AND(Data!$N$7=10,Data!K189&lt;&gt;""),Data!K189,""))))))))))</f>
        <v/>
      </c>
    </row>
    <row r="193" spans="2:2" x14ac:dyDescent="0.15">
      <c r="B193" s="159" t="str">
        <f>IF(AND(Data!$N$7=1,Data!B190&lt;&gt;""),Data!B190,IF(AND(Data!$N$7=2,Data!C190&lt;&gt;""),Data!C190,IF(AND(Data!$N$7=3,Data!D190&lt;&gt;""),Data!D190,IF(AND(Data!$N$7=4,Data!E190&lt;&gt;""),Data!E190,IF(AND(Data!$N$7=5,Data!F190&lt;&gt;""),Data!F190,IF(AND(Data!$N$7=6,Data!G190&lt;&gt;""),Data!G190,IF(AND(Data!$N$7=7,Data!H190&lt;&gt;""),Data!H190,IF(AND(Data!$N$7=8,Data!I190&lt;&gt;""),Data!I190,IF(AND(Data!$N$7=9,Data!J190&lt;&gt;""),Data!J190,IF(AND(Data!$N$7=10,Data!K190&lt;&gt;""),Data!K190,""))))))))))</f>
        <v/>
      </c>
    </row>
    <row r="194" spans="2:2" x14ac:dyDescent="0.15">
      <c r="B194" s="159" t="str">
        <f>IF(AND(Data!$N$7=1,Data!B191&lt;&gt;""),Data!B191,IF(AND(Data!$N$7=2,Data!C191&lt;&gt;""),Data!C191,IF(AND(Data!$N$7=3,Data!D191&lt;&gt;""),Data!D191,IF(AND(Data!$N$7=4,Data!E191&lt;&gt;""),Data!E191,IF(AND(Data!$N$7=5,Data!F191&lt;&gt;""),Data!F191,IF(AND(Data!$N$7=6,Data!G191&lt;&gt;""),Data!G191,IF(AND(Data!$N$7=7,Data!H191&lt;&gt;""),Data!H191,IF(AND(Data!$N$7=8,Data!I191&lt;&gt;""),Data!I191,IF(AND(Data!$N$7=9,Data!J191&lt;&gt;""),Data!J191,IF(AND(Data!$N$7=10,Data!K191&lt;&gt;""),Data!K191,""))))))))))</f>
        <v/>
      </c>
    </row>
    <row r="195" spans="2:2" x14ac:dyDescent="0.15">
      <c r="B195" s="159" t="str">
        <f>IF(AND(Data!$N$7=1,Data!B192&lt;&gt;""),Data!B192,IF(AND(Data!$N$7=2,Data!C192&lt;&gt;""),Data!C192,IF(AND(Data!$N$7=3,Data!D192&lt;&gt;""),Data!D192,IF(AND(Data!$N$7=4,Data!E192&lt;&gt;""),Data!E192,IF(AND(Data!$N$7=5,Data!F192&lt;&gt;""),Data!F192,IF(AND(Data!$N$7=6,Data!G192&lt;&gt;""),Data!G192,IF(AND(Data!$N$7=7,Data!H192&lt;&gt;""),Data!H192,IF(AND(Data!$N$7=8,Data!I192&lt;&gt;""),Data!I192,IF(AND(Data!$N$7=9,Data!J192&lt;&gt;""),Data!J192,IF(AND(Data!$N$7=10,Data!K192&lt;&gt;""),Data!K192,""))))))))))</f>
        <v/>
      </c>
    </row>
    <row r="196" spans="2:2" x14ac:dyDescent="0.15">
      <c r="B196" s="159" t="str">
        <f>IF(AND(Data!$N$7=1,Data!B193&lt;&gt;""),Data!B193,IF(AND(Data!$N$7=2,Data!C193&lt;&gt;""),Data!C193,IF(AND(Data!$N$7=3,Data!D193&lt;&gt;""),Data!D193,IF(AND(Data!$N$7=4,Data!E193&lt;&gt;""),Data!E193,IF(AND(Data!$N$7=5,Data!F193&lt;&gt;""),Data!F193,IF(AND(Data!$N$7=6,Data!G193&lt;&gt;""),Data!G193,IF(AND(Data!$N$7=7,Data!H193&lt;&gt;""),Data!H193,IF(AND(Data!$N$7=8,Data!I193&lt;&gt;""),Data!I193,IF(AND(Data!$N$7=9,Data!J193&lt;&gt;""),Data!J193,IF(AND(Data!$N$7=10,Data!K193&lt;&gt;""),Data!K193,""))))))))))</f>
        <v/>
      </c>
    </row>
    <row r="197" spans="2:2" x14ac:dyDescent="0.15">
      <c r="B197" s="159" t="str">
        <f>IF(AND(Data!$N$7=1,Data!B194&lt;&gt;""),Data!B194,IF(AND(Data!$N$7=2,Data!C194&lt;&gt;""),Data!C194,IF(AND(Data!$N$7=3,Data!D194&lt;&gt;""),Data!D194,IF(AND(Data!$N$7=4,Data!E194&lt;&gt;""),Data!E194,IF(AND(Data!$N$7=5,Data!F194&lt;&gt;""),Data!F194,IF(AND(Data!$N$7=6,Data!G194&lt;&gt;""),Data!G194,IF(AND(Data!$N$7=7,Data!H194&lt;&gt;""),Data!H194,IF(AND(Data!$N$7=8,Data!I194&lt;&gt;""),Data!I194,IF(AND(Data!$N$7=9,Data!J194&lt;&gt;""),Data!J194,IF(AND(Data!$N$7=10,Data!K194&lt;&gt;""),Data!K194,""))))))))))</f>
        <v/>
      </c>
    </row>
    <row r="198" spans="2:2" x14ac:dyDescent="0.15">
      <c r="B198" s="159" t="str">
        <f>IF(AND(Data!$N$7=1,Data!B195&lt;&gt;""),Data!B195,IF(AND(Data!$N$7=2,Data!C195&lt;&gt;""),Data!C195,IF(AND(Data!$N$7=3,Data!D195&lt;&gt;""),Data!D195,IF(AND(Data!$N$7=4,Data!E195&lt;&gt;""),Data!E195,IF(AND(Data!$N$7=5,Data!F195&lt;&gt;""),Data!F195,IF(AND(Data!$N$7=6,Data!G195&lt;&gt;""),Data!G195,IF(AND(Data!$N$7=7,Data!H195&lt;&gt;""),Data!H195,IF(AND(Data!$N$7=8,Data!I195&lt;&gt;""),Data!I195,IF(AND(Data!$N$7=9,Data!J195&lt;&gt;""),Data!J195,IF(AND(Data!$N$7=10,Data!K195&lt;&gt;""),Data!K195,""))))))))))</f>
        <v/>
      </c>
    </row>
    <row r="199" spans="2:2" x14ac:dyDescent="0.15">
      <c r="B199" s="159" t="str">
        <f>IF(AND(Data!$N$7=1,Data!B196&lt;&gt;""),Data!B196,IF(AND(Data!$N$7=2,Data!C196&lt;&gt;""),Data!C196,IF(AND(Data!$N$7=3,Data!D196&lt;&gt;""),Data!D196,IF(AND(Data!$N$7=4,Data!E196&lt;&gt;""),Data!E196,IF(AND(Data!$N$7=5,Data!F196&lt;&gt;""),Data!F196,IF(AND(Data!$N$7=6,Data!G196&lt;&gt;""),Data!G196,IF(AND(Data!$N$7=7,Data!H196&lt;&gt;""),Data!H196,IF(AND(Data!$N$7=8,Data!I196&lt;&gt;""),Data!I196,IF(AND(Data!$N$7=9,Data!J196&lt;&gt;""),Data!J196,IF(AND(Data!$N$7=10,Data!K196&lt;&gt;""),Data!K196,""))))))))))</f>
        <v/>
      </c>
    </row>
    <row r="200" spans="2:2" x14ac:dyDescent="0.15">
      <c r="B200" s="159" t="str">
        <f>IF(AND(Data!$N$7=1,Data!B197&lt;&gt;""),Data!B197,IF(AND(Data!$N$7=2,Data!C197&lt;&gt;""),Data!C197,IF(AND(Data!$N$7=3,Data!D197&lt;&gt;""),Data!D197,IF(AND(Data!$N$7=4,Data!E197&lt;&gt;""),Data!E197,IF(AND(Data!$N$7=5,Data!F197&lt;&gt;""),Data!F197,IF(AND(Data!$N$7=6,Data!G197&lt;&gt;""),Data!G197,IF(AND(Data!$N$7=7,Data!H197&lt;&gt;""),Data!H197,IF(AND(Data!$N$7=8,Data!I197&lt;&gt;""),Data!I197,IF(AND(Data!$N$7=9,Data!J197&lt;&gt;""),Data!J197,IF(AND(Data!$N$7=10,Data!K197&lt;&gt;""),Data!K197,""))))))))))</f>
        <v/>
      </c>
    </row>
    <row r="201" spans="2:2" x14ac:dyDescent="0.15">
      <c r="B201" s="159" t="str">
        <f>IF(AND(Data!$N$7=1,Data!B198&lt;&gt;""),Data!B198,IF(AND(Data!$N$7=2,Data!C198&lt;&gt;""),Data!C198,IF(AND(Data!$N$7=3,Data!D198&lt;&gt;""),Data!D198,IF(AND(Data!$N$7=4,Data!E198&lt;&gt;""),Data!E198,IF(AND(Data!$N$7=5,Data!F198&lt;&gt;""),Data!F198,IF(AND(Data!$N$7=6,Data!G198&lt;&gt;""),Data!G198,IF(AND(Data!$N$7=7,Data!H198&lt;&gt;""),Data!H198,IF(AND(Data!$N$7=8,Data!I198&lt;&gt;""),Data!I198,IF(AND(Data!$N$7=9,Data!J198&lt;&gt;""),Data!J198,IF(AND(Data!$N$7=10,Data!K198&lt;&gt;""),Data!K198,""))))))))))</f>
        <v/>
      </c>
    </row>
    <row r="202" spans="2:2" x14ac:dyDescent="0.15">
      <c r="B202" s="159" t="str">
        <f>IF(AND(Data!$N$7=1,Data!B199&lt;&gt;""),Data!B199,IF(AND(Data!$N$7=2,Data!C199&lt;&gt;""),Data!C199,IF(AND(Data!$N$7=3,Data!D199&lt;&gt;""),Data!D199,IF(AND(Data!$N$7=4,Data!E199&lt;&gt;""),Data!E199,IF(AND(Data!$N$7=5,Data!F199&lt;&gt;""),Data!F199,IF(AND(Data!$N$7=6,Data!G199&lt;&gt;""),Data!G199,IF(AND(Data!$N$7=7,Data!H199&lt;&gt;""),Data!H199,IF(AND(Data!$N$7=8,Data!I199&lt;&gt;""),Data!I199,IF(AND(Data!$N$7=9,Data!J199&lt;&gt;""),Data!J199,IF(AND(Data!$N$7=10,Data!K199&lt;&gt;""),Data!K199,""))))))))))</f>
        <v/>
      </c>
    </row>
    <row r="203" spans="2:2" x14ac:dyDescent="0.15">
      <c r="B203" s="159" t="str">
        <f>IF(AND(Data!$N$7=1,Data!B200&lt;&gt;""),Data!B200,IF(AND(Data!$N$7=2,Data!C200&lt;&gt;""),Data!C200,IF(AND(Data!$N$7=3,Data!D200&lt;&gt;""),Data!D200,IF(AND(Data!$N$7=4,Data!E200&lt;&gt;""),Data!E200,IF(AND(Data!$N$7=5,Data!F200&lt;&gt;""),Data!F200,IF(AND(Data!$N$7=6,Data!G200&lt;&gt;""),Data!G200,IF(AND(Data!$N$7=7,Data!H200&lt;&gt;""),Data!H200,IF(AND(Data!$N$7=8,Data!I200&lt;&gt;""),Data!I200,IF(AND(Data!$N$7=9,Data!J200&lt;&gt;""),Data!J200,IF(AND(Data!$N$7=10,Data!K200&lt;&gt;""),Data!K200,""))))))))))</f>
        <v/>
      </c>
    </row>
    <row r="204" spans="2:2" x14ac:dyDescent="0.15">
      <c r="B204" s="159" t="str">
        <f>IF(AND(Data!$N$7=1,Data!B201&lt;&gt;""),Data!B201,IF(AND(Data!$N$7=2,Data!C201&lt;&gt;""),Data!C201,IF(AND(Data!$N$7=3,Data!D201&lt;&gt;""),Data!D201,IF(AND(Data!$N$7=4,Data!E201&lt;&gt;""),Data!E201,IF(AND(Data!$N$7=5,Data!F201&lt;&gt;""),Data!F201,IF(AND(Data!$N$7=6,Data!G201&lt;&gt;""),Data!G201,IF(AND(Data!$N$7=7,Data!H201&lt;&gt;""),Data!H201,IF(AND(Data!$N$7=8,Data!I201&lt;&gt;""),Data!I201,IF(AND(Data!$N$7=9,Data!J201&lt;&gt;""),Data!J201,IF(AND(Data!$N$7=10,Data!K201&lt;&gt;""),Data!K201,""))))))))))</f>
        <v/>
      </c>
    </row>
    <row r="205" spans="2:2" x14ac:dyDescent="0.15">
      <c r="B205" s="159" t="str">
        <f>IF(AND(Data!$N$7=1,Data!B202&lt;&gt;""),Data!B202,IF(AND(Data!$N$7=2,Data!C202&lt;&gt;""),Data!C202,IF(AND(Data!$N$7=3,Data!D202&lt;&gt;""),Data!D202,IF(AND(Data!$N$7=4,Data!E202&lt;&gt;""),Data!E202,IF(AND(Data!$N$7=5,Data!F202&lt;&gt;""),Data!F202,IF(AND(Data!$N$7=6,Data!G202&lt;&gt;""),Data!G202,IF(AND(Data!$N$7=7,Data!H202&lt;&gt;""),Data!H202,IF(AND(Data!$N$7=8,Data!I202&lt;&gt;""),Data!I202,IF(AND(Data!$N$7=9,Data!J202&lt;&gt;""),Data!J202,IF(AND(Data!$N$7=10,Data!K202&lt;&gt;""),Data!K202,""))))))))))</f>
        <v/>
      </c>
    </row>
    <row r="206" spans="2:2" x14ac:dyDescent="0.15">
      <c r="B206" s="159" t="str">
        <f>IF(AND(Data!$N$7=1,Data!B203&lt;&gt;""),Data!B203,IF(AND(Data!$N$7=2,Data!C203&lt;&gt;""),Data!C203,IF(AND(Data!$N$7=3,Data!D203&lt;&gt;""),Data!D203,IF(AND(Data!$N$7=4,Data!E203&lt;&gt;""),Data!E203,IF(AND(Data!$N$7=5,Data!F203&lt;&gt;""),Data!F203,IF(AND(Data!$N$7=6,Data!G203&lt;&gt;""),Data!G203,IF(AND(Data!$N$7=7,Data!H203&lt;&gt;""),Data!H203,IF(AND(Data!$N$7=8,Data!I203&lt;&gt;""),Data!I203,IF(AND(Data!$N$7=9,Data!J203&lt;&gt;""),Data!J203,IF(AND(Data!$N$7=10,Data!K203&lt;&gt;""),Data!K203,""))))))))))</f>
        <v/>
      </c>
    </row>
    <row r="207" spans="2:2" x14ac:dyDescent="0.15">
      <c r="B207" s="159" t="str">
        <f>IF(AND(Data!$N$7=1,Data!B204&lt;&gt;""),Data!B204,IF(AND(Data!$N$7=2,Data!C204&lt;&gt;""),Data!C204,IF(AND(Data!$N$7=3,Data!D204&lt;&gt;""),Data!D204,IF(AND(Data!$N$7=4,Data!E204&lt;&gt;""),Data!E204,IF(AND(Data!$N$7=5,Data!F204&lt;&gt;""),Data!F204,IF(AND(Data!$N$7=6,Data!G204&lt;&gt;""),Data!G204,IF(AND(Data!$N$7=7,Data!H204&lt;&gt;""),Data!H204,IF(AND(Data!$N$7=8,Data!I204&lt;&gt;""),Data!I204,IF(AND(Data!$N$7=9,Data!J204&lt;&gt;""),Data!J204,IF(AND(Data!$N$7=10,Data!K204&lt;&gt;""),Data!K204,""))))))))))</f>
        <v/>
      </c>
    </row>
    <row r="208" spans="2:2" x14ac:dyDescent="0.15">
      <c r="B208" s="159" t="str">
        <f>IF(AND(Data!$N$7=1,Data!B205&lt;&gt;""),Data!B205,IF(AND(Data!$N$7=2,Data!C205&lt;&gt;""),Data!C205,IF(AND(Data!$N$7=3,Data!D205&lt;&gt;""),Data!D205,IF(AND(Data!$N$7=4,Data!E205&lt;&gt;""),Data!E205,IF(AND(Data!$N$7=5,Data!F205&lt;&gt;""),Data!F205,IF(AND(Data!$N$7=6,Data!G205&lt;&gt;""),Data!G205,IF(AND(Data!$N$7=7,Data!H205&lt;&gt;""),Data!H205,IF(AND(Data!$N$7=8,Data!I205&lt;&gt;""),Data!I205,IF(AND(Data!$N$7=9,Data!J205&lt;&gt;""),Data!J205,IF(AND(Data!$N$7=10,Data!K205&lt;&gt;""),Data!K205,""))))))))))</f>
        <v/>
      </c>
    </row>
    <row r="209" spans="2:2" x14ac:dyDescent="0.15">
      <c r="B209" s="159" t="str">
        <f>IF(AND(Data!$N$7=1,Data!B206&lt;&gt;""),Data!B206,IF(AND(Data!$N$7=2,Data!C206&lt;&gt;""),Data!C206,IF(AND(Data!$N$7=3,Data!D206&lt;&gt;""),Data!D206,IF(AND(Data!$N$7=4,Data!E206&lt;&gt;""),Data!E206,IF(AND(Data!$N$7=5,Data!F206&lt;&gt;""),Data!F206,IF(AND(Data!$N$7=6,Data!G206&lt;&gt;""),Data!G206,IF(AND(Data!$N$7=7,Data!H206&lt;&gt;""),Data!H206,IF(AND(Data!$N$7=8,Data!I206&lt;&gt;""),Data!I206,IF(AND(Data!$N$7=9,Data!J206&lt;&gt;""),Data!J206,IF(AND(Data!$N$7=10,Data!K206&lt;&gt;""),Data!K206,""))))))))))</f>
        <v/>
      </c>
    </row>
    <row r="210" spans="2:2" x14ac:dyDescent="0.15">
      <c r="B210" s="159" t="str">
        <f>IF(AND(Data!$N$7=1,Data!B207&lt;&gt;""),Data!B207,IF(AND(Data!$N$7=2,Data!C207&lt;&gt;""),Data!C207,IF(AND(Data!$N$7=3,Data!D207&lt;&gt;""),Data!D207,IF(AND(Data!$N$7=4,Data!E207&lt;&gt;""),Data!E207,IF(AND(Data!$N$7=5,Data!F207&lt;&gt;""),Data!F207,IF(AND(Data!$N$7=6,Data!G207&lt;&gt;""),Data!G207,IF(AND(Data!$N$7=7,Data!H207&lt;&gt;""),Data!H207,IF(AND(Data!$N$7=8,Data!I207&lt;&gt;""),Data!I207,IF(AND(Data!$N$7=9,Data!J207&lt;&gt;""),Data!J207,IF(AND(Data!$N$7=10,Data!K207&lt;&gt;""),Data!K207,""))))))))))</f>
        <v/>
      </c>
    </row>
    <row r="211" spans="2:2" x14ac:dyDescent="0.15">
      <c r="B211" s="159" t="str">
        <f>IF(AND(Data!$N$7=1,Data!B208&lt;&gt;""),Data!B208,IF(AND(Data!$N$7=2,Data!C208&lt;&gt;""),Data!C208,IF(AND(Data!$N$7=3,Data!D208&lt;&gt;""),Data!D208,IF(AND(Data!$N$7=4,Data!E208&lt;&gt;""),Data!E208,IF(AND(Data!$N$7=5,Data!F208&lt;&gt;""),Data!F208,IF(AND(Data!$N$7=6,Data!G208&lt;&gt;""),Data!G208,IF(AND(Data!$N$7=7,Data!H208&lt;&gt;""),Data!H208,IF(AND(Data!$N$7=8,Data!I208&lt;&gt;""),Data!I208,IF(AND(Data!$N$7=9,Data!J208&lt;&gt;""),Data!J208,IF(AND(Data!$N$7=10,Data!K208&lt;&gt;""),Data!K208,""))))))))))</f>
        <v/>
      </c>
    </row>
    <row r="212" spans="2:2" x14ac:dyDescent="0.15">
      <c r="B212" s="159" t="str">
        <f>IF(AND(Data!$N$7=1,Data!B209&lt;&gt;""),Data!B209,IF(AND(Data!$N$7=2,Data!C209&lt;&gt;""),Data!C209,IF(AND(Data!$N$7=3,Data!D209&lt;&gt;""),Data!D209,IF(AND(Data!$N$7=4,Data!E209&lt;&gt;""),Data!E209,IF(AND(Data!$N$7=5,Data!F209&lt;&gt;""),Data!F209,IF(AND(Data!$N$7=6,Data!G209&lt;&gt;""),Data!G209,IF(AND(Data!$N$7=7,Data!H209&lt;&gt;""),Data!H209,IF(AND(Data!$N$7=8,Data!I209&lt;&gt;""),Data!I209,IF(AND(Data!$N$7=9,Data!J209&lt;&gt;""),Data!J209,IF(AND(Data!$N$7=10,Data!K209&lt;&gt;""),Data!K209,""))))))))))</f>
        <v/>
      </c>
    </row>
    <row r="213" spans="2:2" x14ac:dyDescent="0.15">
      <c r="B213" s="159" t="str">
        <f>IF(AND(Data!$N$7=1,Data!B210&lt;&gt;""),Data!B210,IF(AND(Data!$N$7=2,Data!C210&lt;&gt;""),Data!C210,IF(AND(Data!$N$7=3,Data!D210&lt;&gt;""),Data!D210,IF(AND(Data!$N$7=4,Data!E210&lt;&gt;""),Data!E210,IF(AND(Data!$N$7=5,Data!F210&lt;&gt;""),Data!F210,IF(AND(Data!$N$7=6,Data!G210&lt;&gt;""),Data!G210,IF(AND(Data!$N$7=7,Data!H210&lt;&gt;""),Data!H210,IF(AND(Data!$N$7=8,Data!I210&lt;&gt;""),Data!I210,IF(AND(Data!$N$7=9,Data!J210&lt;&gt;""),Data!J210,IF(AND(Data!$N$7=10,Data!K210&lt;&gt;""),Data!K210,""))))))))))</f>
        <v/>
      </c>
    </row>
    <row r="214" spans="2:2" x14ac:dyDescent="0.15">
      <c r="B214" s="159" t="str">
        <f>IF(AND(Data!$N$7=1,Data!B211&lt;&gt;""),Data!B211,IF(AND(Data!$N$7=2,Data!C211&lt;&gt;""),Data!C211,IF(AND(Data!$N$7=3,Data!D211&lt;&gt;""),Data!D211,IF(AND(Data!$N$7=4,Data!E211&lt;&gt;""),Data!E211,IF(AND(Data!$N$7=5,Data!F211&lt;&gt;""),Data!F211,IF(AND(Data!$N$7=6,Data!G211&lt;&gt;""),Data!G211,IF(AND(Data!$N$7=7,Data!H211&lt;&gt;""),Data!H211,IF(AND(Data!$N$7=8,Data!I211&lt;&gt;""),Data!I211,IF(AND(Data!$N$7=9,Data!J211&lt;&gt;""),Data!J211,IF(AND(Data!$N$7=10,Data!K211&lt;&gt;""),Data!K211,""))))))))))</f>
        <v/>
      </c>
    </row>
    <row r="215" spans="2:2" x14ac:dyDescent="0.15">
      <c r="B215" s="159" t="str">
        <f>IF(AND(Data!$N$7=1,Data!B212&lt;&gt;""),Data!B212,IF(AND(Data!$N$7=2,Data!C212&lt;&gt;""),Data!C212,IF(AND(Data!$N$7=3,Data!D212&lt;&gt;""),Data!D212,IF(AND(Data!$N$7=4,Data!E212&lt;&gt;""),Data!E212,IF(AND(Data!$N$7=5,Data!F212&lt;&gt;""),Data!F212,IF(AND(Data!$N$7=6,Data!G212&lt;&gt;""),Data!G212,IF(AND(Data!$N$7=7,Data!H212&lt;&gt;""),Data!H212,IF(AND(Data!$N$7=8,Data!I212&lt;&gt;""),Data!I212,IF(AND(Data!$N$7=9,Data!J212&lt;&gt;""),Data!J212,IF(AND(Data!$N$7=10,Data!K212&lt;&gt;""),Data!K212,""))))))))))</f>
        <v/>
      </c>
    </row>
    <row r="216" spans="2:2" x14ac:dyDescent="0.15">
      <c r="B216" s="159" t="str">
        <f>IF(AND(Data!$N$7=1,Data!B213&lt;&gt;""),Data!B213,IF(AND(Data!$N$7=2,Data!C213&lt;&gt;""),Data!C213,IF(AND(Data!$N$7=3,Data!D213&lt;&gt;""),Data!D213,IF(AND(Data!$N$7=4,Data!E213&lt;&gt;""),Data!E213,IF(AND(Data!$N$7=5,Data!F213&lt;&gt;""),Data!F213,IF(AND(Data!$N$7=6,Data!G213&lt;&gt;""),Data!G213,IF(AND(Data!$N$7=7,Data!H213&lt;&gt;""),Data!H213,IF(AND(Data!$N$7=8,Data!I213&lt;&gt;""),Data!I213,IF(AND(Data!$N$7=9,Data!J213&lt;&gt;""),Data!J213,IF(AND(Data!$N$7=10,Data!K213&lt;&gt;""),Data!K213,""))))))))))</f>
        <v/>
      </c>
    </row>
    <row r="217" spans="2:2" x14ac:dyDescent="0.15">
      <c r="B217" s="159" t="str">
        <f>IF(AND(Data!$N$7=1,Data!B214&lt;&gt;""),Data!B214,IF(AND(Data!$N$7=2,Data!C214&lt;&gt;""),Data!C214,IF(AND(Data!$N$7=3,Data!D214&lt;&gt;""),Data!D214,IF(AND(Data!$N$7=4,Data!E214&lt;&gt;""),Data!E214,IF(AND(Data!$N$7=5,Data!F214&lt;&gt;""),Data!F214,IF(AND(Data!$N$7=6,Data!G214&lt;&gt;""),Data!G214,IF(AND(Data!$N$7=7,Data!H214&lt;&gt;""),Data!H214,IF(AND(Data!$N$7=8,Data!I214&lt;&gt;""),Data!I214,IF(AND(Data!$N$7=9,Data!J214&lt;&gt;""),Data!J214,IF(AND(Data!$N$7=10,Data!K214&lt;&gt;""),Data!K214,""))))))))))</f>
        <v/>
      </c>
    </row>
    <row r="218" spans="2:2" x14ac:dyDescent="0.15">
      <c r="B218" s="159" t="str">
        <f>IF(AND(Data!$N$7=1,Data!B215&lt;&gt;""),Data!B215,IF(AND(Data!$N$7=2,Data!C215&lt;&gt;""),Data!C215,IF(AND(Data!$N$7=3,Data!D215&lt;&gt;""),Data!D215,IF(AND(Data!$N$7=4,Data!E215&lt;&gt;""),Data!E215,IF(AND(Data!$N$7=5,Data!F215&lt;&gt;""),Data!F215,IF(AND(Data!$N$7=6,Data!G215&lt;&gt;""),Data!G215,IF(AND(Data!$N$7=7,Data!H215&lt;&gt;""),Data!H215,IF(AND(Data!$N$7=8,Data!I215&lt;&gt;""),Data!I215,IF(AND(Data!$N$7=9,Data!J215&lt;&gt;""),Data!J215,IF(AND(Data!$N$7=10,Data!K215&lt;&gt;""),Data!K215,""))))))))))</f>
        <v/>
      </c>
    </row>
    <row r="219" spans="2:2" x14ac:dyDescent="0.15">
      <c r="B219" s="159" t="str">
        <f>IF(AND(Data!$N$7=1,Data!B216&lt;&gt;""),Data!B216,IF(AND(Data!$N$7=2,Data!C216&lt;&gt;""),Data!C216,IF(AND(Data!$N$7=3,Data!D216&lt;&gt;""),Data!D216,IF(AND(Data!$N$7=4,Data!E216&lt;&gt;""),Data!E216,IF(AND(Data!$N$7=5,Data!F216&lt;&gt;""),Data!F216,IF(AND(Data!$N$7=6,Data!G216&lt;&gt;""),Data!G216,IF(AND(Data!$N$7=7,Data!H216&lt;&gt;""),Data!H216,IF(AND(Data!$N$7=8,Data!I216&lt;&gt;""),Data!I216,IF(AND(Data!$N$7=9,Data!J216&lt;&gt;""),Data!J216,IF(AND(Data!$N$7=10,Data!K216&lt;&gt;""),Data!K216,""))))))))))</f>
        <v/>
      </c>
    </row>
    <row r="220" spans="2:2" x14ac:dyDescent="0.15">
      <c r="B220" s="159" t="str">
        <f>IF(AND(Data!$N$7=1,Data!B217&lt;&gt;""),Data!B217,IF(AND(Data!$N$7=2,Data!C217&lt;&gt;""),Data!C217,IF(AND(Data!$N$7=3,Data!D217&lt;&gt;""),Data!D217,IF(AND(Data!$N$7=4,Data!E217&lt;&gt;""),Data!E217,IF(AND(Data!$N$7=5,Data!F217&lt;&gt;""),Data!F217,IF(AND(Data!$N$7=6,Data!G217&lt;&gt;""),Data!G217,IF(AND(Data!$N$7=7,Data!H217&lt;&gt;""),Data!H217,IF(AND(Data!$N$7=8,Data!I217&lt;&gt;""),Data!I217,IF(AND(Data!$N$7=9,Data!J217&lt;&gt;""),Data!J217,IF(AND(Data!$N$7=10,Data!K217&lt;&gt;""),Data!K217,""))))))))))</f>
        <v/>
      </c>
    </row>
    <row r="221" spans="2:2" x14ac:dyDescent="0.15">
      <c r="B221" s="159" t="str">
        <f>IF(AND(Data!$N$7=1,Data!B218&lt;&gt;""),Data!B218,IF(AND(Data!$N$7=2,Data!C218&lt;&gt;""),Data!C218,IF(AND(Data!$N$7=3,Data!D218&lt;&gt;""),Data!D218,IF(AND(Data!$N$7=4,Data!E218&lt;&gt;""),Data!E218,IF(AND(Data!$N$7=5,Data!F218&lt;&gt;""),Data!F218,IF(AND(Data!$N$7=6,Data!G218&lt;&gt;""),Data!G218,IF(AND(Data!$N$7=7,Data!H218&lt;&gt;""),Data!H218,IF(AND(Data!$N$7=8,Data!I218&lt;&gt;""),Data!I218,IF(AND(Data!$N$7=9,Data!J218&lt;&gt;""),Data!J218,IF(AND(Data!$N$7=10,Data!K218&lt;&gt;""),Data!K218,""))))))))))</f>
        <v/>
      </c>
    </row>
    <row r="222" spans="2:2" x14ac:dyDescent="0.15">
      <c r="B222" s="159" t="str">
        <f>IF(AND(Data!$N$7=1,Data!B219&lt;&gt;""),Data!B219,IF(AND(Data!$N$7=2,Data!C219&lt;&gt;""),Data!C219,IF(AND(Data!$N$7=3,Data!D219&lt;&gt;""),Data!D219,IF(AND(Data!$N$7=4,Data!E219&lt;&gt;""),Data!E219,IF(AND(Data!$N$7=5,Data!F219&lt;&gt;""),Data!F219,IF(AND(Data!$N$7=6,Data!G219&lt;&gt;""),Data!G219,IF(AND(Data!$N$7=7,Data!H219&lt;&gt;""),Data!H219,IF(AND(Data!$N$7=8,Data!I219&lt;&gt;""),Data!I219,IF(AND(Data!$N$7=9,Data!J219&lt;&gt;""),Data!J219,IF(AND(Data!$N$7=10,Data!K219&lt;&gt;""),Data!K219,""))))))))))</f>
        <v/>
      </c>
    </row>
    <row r="223" spans="2:2" x14ac:dyDescent="0.15">
      <c r="B223" s="159" t="str">
        <f>IF(AND(Data!$N$7=1,Data!B220&lt;&gt;""),Data!B220,IF(AND(Data!$N$7=2,Data!C220&lt;&gt;""),Data!C220,IF(AND(Data!$N$7=3,Data!D220&lt;&gt;""),Data!D220,IF(AND(Data!$N$7=4,Data!E220&lt;&gt;""),Data!E220,IF(AND(Data!$N$7=5,Data!F220&lt;&gt;""),Data!F220,IF(AND(Data!$N$7=6,Data!G220&lt;&gt;""),Data!G220,IF(AND(Data!$N$7=7,Data!H220&lt;&gt;""),Data!H220,IF(AND(Data!$N$7=8,Data!I220&lt;&gt;""),Data!I220,IF(AND(Data!$N$7=9,Data!J220&lt;&gt;""),Data!J220,IF(AND(Data!$N$7=10,Data!K220&lt;&gt;""),Data!K220,""))))))))))</f>
        <v/>
      </c>
    </row>
    <row r="224" spans="2:2" x14ac:dyDescent="0.15">
      <c r="B224" s="159" t="str">
        <f>IF(AND(Data!$N$7=1,Data!B221&lt;&gt;""),Data!B221,IF(AND(Data!$N$7=2,Data!C221&lt;&gt;""),Data!C221,IF(AND(Data!$N$7=3,Data!D221&lt;&gt;""),Data!D221,IF(AND(Data!$N$7=4,Data!E221&lt;&gt;""),Data!E221,IF(AND(Data!$N$7=5,Data!F221&lt;&gt;""),Data!F221,IF(AND(Data!$N$7=6,Data!G221&lt;&gt;""),Data!G221,IF(AND(Data!$N$7=7,Data!H221&lt;&gt;""),Data!H221,IF(AND(Data!$N$7=8,Data!I221&lt;&gt;""),Data!I221,IF(AND(Data!$N$7=9,Data!J221&lt;&gt;""),Data!J221,IF(AND(Data!$N$7=10,Data!K221&lt;&gt;""),Data!K221,""))))))))))</f>
        <v/>
      </c>
    </row>
    <row r="225" spans="2:2" x14ac:dyDescent="0.15">
      <c r="B225" s="159" t="str">
        <f>IF(AND(Data!$N$7=1,Data!B222&lt;&gt;""),Data!B222,IF(AND(Data!$N$7=2,Data!C222&lt;&gt;""),Data!C222,IF(AND(Data!$N$7=3,Data!D222&lt;&gt;""),Data!D222,IF(AND(Data!$N$7=4,Data!E222&lt;&gt;""),Data!E222,IF(AND(Data!$N$7=5,Data!F222&lt;&gt;""),Data!F222,IF(AND(Data!$N$7=6,Data!G222&lt;&gt;""),Data!G222,IF(AND(Data!$N$7=7,Data!H222&lt;&gt;""),Data!H222,IF(AND(Data!$N$7=8,Data!I222&lt;&gt;""),Data!I222,IF(AND(Data!$N$7=9,Data!J222&lt;&gt;""),Data!J222,IF(AND(Data!$N$7=10,Data!K222&lt;&gt;""),Data!K222,""))))))))))</f>
        <v/>
      </c>
    </row>
    <row r="226" spans="2:2" x14ac:dyDescent="0.15">
      <c r="B226" s="159" t="str">
        <f>IF(AND(Data!$N$7=1,Data!B223&lt;&gt;""),Data!B223,IF(AND(Data!$N$7=2,Data!C223&lt;&gt;""),Data!C223,IF(AND(Data!$N$7=3,Data!D223&lt;&gt;""),Data!D223,IF(AND(Data!$N$7=4,Data!E223&lt;&gt;""),Data!E223,IF(AND(Data!$N$7=5,Data!F223&lt;&gt;""),Data!F223,IF(AND(Data!$N$7=6,Data!G223&lt;&gt;""),Data!G223,IF(AND(Data!$N$7=7,Data!H223&lt;&gt;""),Data!H223,IF(AND(Data!$N$7=8,Data!I223&lt;&gt;""),Data!I223,IF(AND(Data!$N$7=9,Data!J223&lt;&gt;""),Data!J223,IF(AND(Data!$N$7=10,Data!K223&lt;&gt;""),Data!K223,""))))))))))</f>
        <v/>
      </c>
    </row>
    <row r="227" spans="2:2" x14ac:dyDescent="0.15">
      <c r="B227" s="159" t="str">
        <f>IF(AND(Data!$N$7=1,Data!B224&lt;&gt;""),Data!B224,IF(AND(Data!$N$7=2,Data!C224&lt;&gt;""),Data!C224,IF(AND(Data!$N$7=3,Data!D224&lt;&gt;""),Data!D224,IF(AND(Data!$N$7=4,Data!E224&lt;&gt;""),Data!E224,IF(AND(Data!$N$7=5,Data!F224&lt;&gt;""),Data!F224,IF(AND(Data!$N$7=6,Data!G224&lt;&gt;""),Data!G224,IF(AND(Data!$N$7=7,Data!H224&lt;&gt;""),Data!H224,IF(AND(Data!$N$7=8,Data!I224&lt;&gt;""),Data!I224,IF(AND(Data!$N$7=9,Data!J224&lt;&gt;""),Data!J224,IF(AND(Data!$N$7=10,Data!K224&lt;&gt;""),Data!K224,""))))))))))</f>
        <v/>
      </c>
    </row>
    <row r="228" spans="2:2" x14ac:dyDescent="0.15">
      <c r="B228" s="159" t="str">
        <f>IF(AND(Data!$N$7=1,Data!B225&lt;&gt;""),Data!B225,IF(AND(Data!$N$7=2,Data!C225&lt;&gt;""),Data!C225,IF(AND(Data!$N$7=3,Data!D225&lt;&gt;""),Data!D225,IF(AND(Data!$N$7=4,Data!E225&lt;&gt;""),Data!E225,IF(AND(Data!$N$7=5,Data!F225&lt;&gt;""),Data!F225,IF(AND(Data!$N$7=6,Data!G225&lt;&gt;""),Data!G225,IF(AND(Data!$N$7=7,Data!H225&lt;&gt;""),Data!H225,IF(AND(Data!$N$7=8,Data!I225&lt;&gt;""),Data!I225,IF(AND(Data!$N$7=9,Data!J225&lt;&gt;""),Data!J225,IF(AND(Data!$N$7=10,Data!K225&lt;&gt;""),Data!K225,""))))))))))</f>
        <v/>
      </c>
    </row>
    <row r="229" spans="2:2" x14ac:dyDescent="0.15">
      <c r="B229" s="159" t="str">
        <f>IF(AND(Data!$N$7=1,Data!B226&lt;&gt;""),Data!B226,IF(AND(Data!$N$7=2,Data!C226&lt;&gt;""),Data!C226,IF(AND(Data!$N$7=3,Data!D226&lt;&gt;""),Data!D226,IF(AND(Data!$N$7=4,Data!E226&lt;&gt;""),Data!E226,IF(AND(Data!$N$7=5,Data!F226&lt;&gt;""),Data!F226,IF(AND(Data!$N$7=6,Data!G226&lt;&gt;""),Data!G226,IF(AND(Data!$N$7=7,Data!H226&lt;&gt;""),Data!H226,IF(AND(Data!$N$7=8,Data!I226&lt;&gt;""),Data!I226,IF(AND(Data!$N$7=9,Data!J226&lt;&gt;""),Data!J226,IF(AND(Data!$N$7=10,Data!K226&lt;&gt;""),Data!K226,""))))))))))</f>
        <v/>
      </c>
    </row>
    <row r="230" spans="2:2" x14ac:dyDescent="0.15">
      <c r="B230" s="159" t="str">
        <f>IF(AND(Data!$N$7=1,Data!B227&lt;&gt;""),Data!B227,IF(AND(Data!$N$7=2,Data!C227&lt;&gt;""),Data!C227,IF(AND(Data!$N$7=3,Data!D227&lt;&gt;""),Data!D227,IF(AND(Data!$N$7=4,Data!E227&lt;&gt;""),Data!E227,IF(AND(Data!$N$7=5,Data!F227&lt;&gt;""),Data!F227,IF(AND(Data!$N$7=6,Data!G227&lt;&gt;""),Data!G227,IF(AND(Data!$N$7=7,Data!H227&lt;&gt;""),Data!H227,IF(AND(Data!$N$7=8,Data!I227&lt;&gt;""),Data!I227,IF(AND(Data!$N$7=9,Data!J227&lt;&gt;""),Data!J227,IF(AND(Data!$N$7=10,Data!K227&lt;&gt;""),Data!K227,""))))))))))</f>
        <v/>
      </c>
    </row>
    <row r="231" spans="2:2" x14ac:dyDescent="0.15">
      <c r="B231" s="159" t="str">
        <f>IF(AND(Data!$N$7=1,Data!B228&lt;&gt;""),Data!B228,IF(AND(Data!$N$7=2,Data!C228&lt;&gt;""),Data!C228,IF(AND(Data!$N$7=3,Data!D228&lt;&gt;""),Data!D228,IF(AND(Data!$N$7=4,Data!E228&lt;&gt;""),Data!E228,IF(AND(Data!$N$7=5,Data!F228&lt;&gt;""),Data!F228,IF(AND(Data!$N$7=6,Data!G228&lt;&gt;""),Data!G228,IF(AND(Data!$N$7=7,Data!H228&lt;&gt;""),Data!H228,IF(AND(Data!$N$7=8,Data!I228&lt;&gt;""),Data!I228,IF(AND(Data!$N$7=9,Data!J228&lt;&gt;""),Data!J228,IF(AND(Data!$N$7=10,Data!K228&lt;&gt;""),Data!K228,""))))))))))</f>
        <v/>
      </c>
    </row>
    <row r="232" spans="2:2" x14ac:dyDescent="0.15">
      <c r="B232" s="159" t="str">
        <f>IF(AND(Data!$N$7=1,Data!B229&lt;&gt;""),Data!B229,IF(AND(Data!$N$7=2,Data!C229&lt;&gt;""),Data!C229,IF(AND(Data!$N$7=3,Data!D229&lt;&gt;""),Data!D229,IF(AND(Data!$N$7=4,Data!E229&lt;&gt;""),Data!E229,IF(AND(Data!$N$7=5,Data!F229&lt;&gt;""),Data!F229,IF(AND(Data!$N$7=6,Data!G229&lt;&gt;""),Data!G229,IF(AND(Data!$N$7=7,Data!H229&lt;&gt;""),Data!H229,IF(AND(Data!$N$7=8,Data!I229&lt;&gt;""),Data!I229,IF(AND(Data!$N$7=9,Data!J229&lt;&gt;""),Data!J229,IF(AND(Data!$N$7=10,Data!K229&lt;&gt;""),Data!K229,""))))))))))</f>
        <v/>
      </c>
    </row>
    <row r="233" spans="2:2" x14ac:dyDescent="0.15">
      <c r="B233" s="159" t="str">
        <f>IF(AND(Data!$N$7=1,Data!B230&lt;&gt;""),Data!B230,IF(AND(Data!$N$7=2,Data!C230&lt;&gt;""),Data!C230,IF(AND(Data!$N$7=3,Data!D230&lt;&gt;""),Data!D230,IF(AND(Data!$N$7=4,Data!E230&lt;&gt;""),Data!E230,IF(AND(Data!$N$7=5,Data!F230&lt;&gt;""),Data!F230,IF(AND(Data!$N$7=6,Data!G230&lt;&gt;""),Data!G230,IF(AND(Data!$N$7=7,Data!H230&lt;&gt;""),Data!H230,IF(AND(Data!$N$7=8,Data!I230&lt;&gt;""),Data!I230,IF(AND(Data!$N$7=9,Data!J230&lt;&gt;""),Data!J230,IF(AND(Data!$N$7=10,Data!K230&lt;&gt;""),Data!K230,""))))))))))</f>
        <v/>
      </c>
    </row>
    <row r="234" spans="2:2" x14ac:dyDescent="0.15">
      <c r="B234" s="159" t="str">
        <f>IF(AND(Data!$N$7=1,Data!B231&lt;&gt;""),Data!B231,IF(AND(Data!$N$7=2,Data!C231&lt;&gt;""),Data!C231,IF(AND(Data!$N$7=3,Data!D231&lt;&gt;""),Data!D231,IF(AND(Data!$N$7=4,Data!E231&lt;&gt;""),Data!E231,IF(AND(Data!$N$7=5,Data!F231&lt;&gt;""),Data!F231,IF(AND(Data!$N$7=6,Data!G231&lt;&gt;""),Data!G231,IF(AND(Data!$N$7=7,Data!H231&lt;&gt;""),Data!H231,IF(AND(Data!$N$7=8,Data!I231&lt;&gt;""),Data!I231,IF(AND(Data!$N$7=9,Data!J231&lt;&gt;""),Data!J231,IF(AND(Data!$N$7=10,Data!K231&lt;&gt;""),Data!K231,""))))))))))</f>
        <v/>
      </c>
    </row>
    <row r="235" spans="2:2" x14ac:dyDescent="0.15">
      <c r="B235" s="159" t="str">
        <f>IF(AND(Data!$N$7=1,Data!B232&lt;&gt;""),Data!B232,IF(AND(Data!$N$7=2,Data!C232&lt;&gt;""),Data!C232,IF(AND(Data!$N$7=3,Data!D232&lt;&gt;""),Data!D232,IF(AND(Data!$N$7=4,Data!E232&lt;&gt;""),Data!E232,IF(AND(Data!$N$7=5,Data!F232&lt;&gt;""),Data!F232,IF(AND(Data!$N$7=6,Data!G232&lt;&gt;""),Data!G232,IF(AND(Data!$N$7=7,Data!H232&lt;&gt;""),Data!H232,IF(AND(Data!$N$7=8,Data!I232&lt;&gt;""),Data!I232,IF(AND(Data!$N$7=9,Data!J232&lt;&gt;""),Data!J232,IF(AND(Data!$N$7=10,Data!K232&lt;&gt;""),Data!K232,""))))))))))</f>
        <v/>
      </c>
    </row>
    <row r="236" spans="2:2" x14ac:dyDescent="0.15">
      <c r="B236" s="159" t="str">
        <f>IF(AND(Data!$N$7=1,Data!B233&lt;&gt;""),Data!B233,IF(AND(Data!$N$7=2,Data!C233&lt;&gt;""),Data!C233,IF(AND(Data!$N$7=3,Data!D233&lt;&gt;""),Data!D233,IF(AND(Data!$N$7=4,Data!E233&lt;&gt;""),Data!E233,IF(AND(Data!$N$7=5,Data!F233&lt;&gt;""),Data!F233,IF(AND(Data!$N$7=6,Data!G233&lt;&gt;""),Data!G233,IF(AND(Data!$N$7=7,Data!H233&lt;&gt;""),Data!H233,IF(AND(Data!$N$7=8,Data!I233&lt;&gt;""),Data!I233,IF(AND(Data!$N$7=9,Data!J233&lt;&gt;""),Data!J233,IF(AND(Data!$N$7=10,Data!K233&lt;&gt;""),Data!K233,""))))))))))</f>
        <v/>
      </c>
    </row>
    <row r="237" spans="2:2" x14ac:dyDescent="0.15">
      <c r="B237" s="159" t="str">
        <f>IF(AND(Data!$N$7=1,Data!B234&lt;&gt;""),Data!B234,IF(AND(Data!$N$7=2,Data!C234&lt;&gt;""),Data!C234,IF(AND(Data!$N$7=3,Data!D234&lt;&gt;""),Data!D234,IF(AND(Data!$N$7=4,Data!E234&lt;&gt;""),Data!E234,IF(AND(Data!$N$7=5,Data!F234&lt;&gt;""),Data!F234,IF(AND(Data!$N$7=6,Data!G234&lt;&gt;""),Data!G234,IF(AND(Data!$N$7=7,Data!H234&lt;&gt;""),Data!H234,IF(AND(Data!$N$7=8,Data!I234&lt;&gt;""),Data!I234,IF(AND(Data!$N$7=9,Data!J234&lt;&gt;""),Data!J234,IF(AND(Data!$N$7=10,Data!K234&lt;&gt;""),Data!K234,""))))))))))</f>
        <v/>
      </c>
    </row>
    <row r="238" spans="2:2" x14ac:dyDescent="0.15">
      <c r="B238" s="159" t="str">
        <f>IF(AND(Data!$N$7=1,Data!B235&lt;&gt;""),Data!B235,IF(AND(Data!$N$7=2,Data!C235&lt;&gt;""),Data!C235,IF(AND(Data!$N$7=3,Data!D235&lt;&gt;""),Data!D235,IF(AND(Data!$N$7=4,Data!E235&lt;&gt;""),Data!E235,IF(AND(Data!$N$7=5,Data!F235&lt;&gt;""),Data!F235,IF(AND(Data!$N$7=6,Data!G235&lt;&gt;""),Data!G235,IF(AND(Data!$N$7=7,Data!H235&lt;&gt;""),Data!H235,IF(AND(Data!$N$7=8,Data!I235&lt;&gt;""),Data!I235,IF(AND(Data!$N$7=9,Data!J235&lt;&gt;""),Data!J235,IF(AND(Data!$N$7=10,Data!K235&lt;&gt;""),Data!K235,""))))))))))</f>
        <v/>
      </c>
    </row>
    <row r="239" spans="2:2" x14ac:dyDescent="0.15">
      <c r="B239" s="159" t="str">
        <f>IF(AND(Data!$N$7=1,Data!B236&lt;&gt;""),Data!B236,IF(AND(Data!$N$7=2,Data!C236&lt;&gt;""),Data!C236,IF(AND(Data!$N$7=3,Data!D236&lt;&gt;""),Data!D236,IF(AND(Data!$N$7=4,Data!E236&lt;&gt;""),Data!E236,IF(AND(Data!$N$7=5,Data!F236&lt;&gt;""),Data!F236,IF(AND(Data!$N$7=6,Data!G236&lt;&gt;""),Data!G236,IF(AND(Data!$N$7=7,Data!H236&lt;&gt;""),Data!H236,IF(AND(Data!$N$7=8,Data!I236&lt;&gt;""),Data!I236,IF(AND(Data!$N$7=9,Data!J236&lt;&gt;""),Data!J236,IF(AND(Data!$N$7=10,Data!K236&lt;&gt;""),Data!K236,""))))))))))</f>
        <v/>
      </c>
    </row>
    <row r="240" spans="2:2" x14ac:dyDescent="0.15">
      <c r="B240" s="159" t="str">
        <f>IF(AND(Data!$N$7=1,Data!B237&lt;&gt;""),Data!B237,IF(AND(Data!$N$7=2,Data!C237&lt;&gt;""),Data!C237,IF(AND(Data!$N$7=3,Data!D237&lt;&gt;""),Data!D237,IF(AND(Data!$N$7=4,Data!E237&lt;&gt;""),Data!E237,IF(AND(Data!$N$7=5,Data!F237&lt;&gt;""),Data!F237,IF(AND(Data!$N$7=6,Data!G237&lt;&gt;""),Data!G237,IF(AND(Data!$N$7=7,Data!H237&lt;&gt;""),Data!H237,IF(AND(Data!$N$7=8,Data!I237&lt;&gt;""),Data!I237,IF(AND(Data!$N$7=9,Data!J237&lt;&gt;""),Data!J237,IF(AND(Data!$N$7=10,Data!K237&lt;&gt;""),Data!K237,""))))))))))</f>
        <v/>
      </c>
    </row>
    <row r="241" spans="2:2" x14ac:dyDescent="0.15">
      <c r="B241" s="159" t="str">
        <f>IF(AND(Data!$N$7=1,Data!B238&lt;&gt;""),Data!B238,IF(AND(Data!$N$7=2,Data!C238&lt;&gt;""),Data!C238,IF(AND(Data!$N$7=3,Data!D238&lt;&gt;""),Data!D238,IF(AND(Data!$N$7=4,Data!E238&lt;&gt;""),Data!E238,IF(AND(Data!$N$7=5,Data!F238&lt;&gt;""),Data!F238,IF(AND(Data!$N$7=6,Data!G238&lt;&gt;""),Data!G238,IF(AND(Data!$N$7=7,Data!H238&lt;&gt;""),Data!H238,IF(AND(Data!$N$7=8,Data!I238&lt;&gt;""),Data!I238,IF(AND(Data!$N$7=9,Data!J238&lt;&gt;""),Data!J238,IF(AND(Data!$N$7=10,Data!K238&lt;&gt;""),Data!K238,""))))))))))</f>
        <v/>
      </c>
    </row>
    <row r="242" spans="2:2" x14ac:dyDescent="0.15">
      <c r="B242" s="159" t="str">
        <f>IF(AND(Data!$N$7=1,Data!B239&lt;&gt;""),Data!B239,IF(AND(Data!$N$7=2,Data!C239&lt;&gt;""),Data!C239,IF(AND(Data!$N$7=3,Data!D239&lt;&gt;""),Data!D239,IF(AND(Data!$N$7=4,Data!E239&lt;&gt;""),Data!E239,IF(AND(Data!$N$7=5,Data!F239&lt;&gt;""),Data!F239,IF(AND(Data!$N$7=6,Data!G239&lt;&gt;""),Data!G239,IF(AND(Data!$N$7=7,Data!H239&lt;&gt;""),Data!H239,IF(AND(Data!$N$7=8,Data!I239&lt;&gt;""),Data!I239,IF(AND(Data!$N$7=9,Data!J239&lt;&gt;""),Data!J239,IF(AND(Data!$N$7=10,Data!K239&lt;&gt;""),Data!K239,""))))))))))</f>
        <v/>
      </c>
    </row>
    <row r="243" spans="2:2" x14ac:dyDescent="0.15">
      <c r="B243" s="159" t="str">
        <f>IF(AND(Data!$N$7=1,Data!B240&lt;&gt;""),Data!B240,IF(AND(Data!$N$7=2,Data!C240&lt;&gt;""),Data!C240,IF(AND(Data!$N$7=3,Data!D240&lt;&gt;""),Data!D240,IF(AND(Data!$N$7=4,Data!E240&lt;&gt;""),Data!E240,IF(AND(Data!$N$7=5,Data!F240&lt;&gt;""),Data!F240,IF(AND(Data!$N$7=6,Data!G240&lt;&gt;""),Data!G240,IF(AND(Data!$N$7=7,Data!H240&lt;&gt;""),Data!H240,IF(AND(Data!$N$7=8,Data!I240&lt;&gt;""),Data!I240,IF(AND(Data!$N$7=9,Data!J240&lt;&gt;""),Data!J240,IF(AND(Data!$N$7=10,Data!K240&lt;&gt;""),Data!K240,""))))))))))</f>
        <v/>
      </c>
    </row>
    <row r="244" spans="2:2" x14ac:dyDescent="0.15">
      <c r="B244" s="159" t="str">
        <f>IF(AND(Data!$N$7=1,Data!B241&lt;&gt;""),Data!B241,IF(AND(Data!$N$7=2,Data!C241&lt;&gt;""),Data!C241,IF(AND(Data!$N$7=3,Data!D241&lt;&gt;""),Data!D241,IF(AND(Data!$N$7=4,Data!E241&lt;&gt;""),Data!E241,IF(AND(Data!$N$7=5,Data!F241&lt;&gt;""),Data!F241,IF(AND(Data!$N$7=6,Data!G241&lt;&gt;""),Data!G241,IF(AND(Data!$N$7=7,Data!H241&lt;&gt;""),Data!H241,IF(AND(Data!$N$7=8,Data!I241&lt;&gt;""),Data!I241,IF(AND(Data!$N$7=9,Data!J241&lt;&gt;""),Data!J241,IF(AND(Data!$N$7=10,Data!K241&lt;&gt;""),Data!K241,""))))))))))</f>
        <v/>
      </c>
    </row>
    <row r="245" spans="2:2" x14ac:dyDescent="0.15">
      <c r="B245" s="159" t="str">
        <f>IF(AND(Data!$N$7=1,Data!B242&lt;&gt;""),Data!B242,IF(AND(Data!$N$7=2,Data!C242&lt;&gt;""),Data!C242,IF(AND(Data!$N$7=3,Data!D242&lt;&gt;""),Data!D242,IF(AND(Data!$N$7=4,Data!E242&lt;&gt;""),Data!E242,IF(AND(Data!$N$7=5,Data!F242&lt;&gt;""),Data!F242,IF(AND(Data!$N$7=6,Data!G242&lt;&gt;""),Data!G242,IF(AND(Data!$N$7=7,Data!H242&lt;&gt;""),Data!H242,IF(AND(Data!$N$7=8,Data!I242&lt;&gt;""),Data!I242,IF(AND(Data!$N$7=9,Data!J242&lt;&gt;""),Data!J242,IF(AND(Data!$N$7=10,Data!K242&lt;&gt;""),Data!K242,""))))))))))</f>
        <v/>
      </c>
    </row>
    <row r="246" spans="2:2" x14ac:dyDescent="0.15">
      <c r="B246" s="159" t="str">
        <f>IF(AND(Data!$N$7=1,Data!B243&lt;&gt;""),Data!B243,IF(AND(Data!$N$7=2,Data!C243&lt;&gt;""),Data!C243,IF(AND(Data!$N$7=3,Data!D243&lt;&gt;""),Data!D243,IF(AND(Data!$N$7=4,Data!E243&lt;&gt;""),Data!E243,IF(AND(Data!$N$7=5,Data!F243&lt;&gt;""),Data!F243,IF(AND(Data!$N$7=6,Data!G243&lt;&gt;""),Data!G243,IF(AND(Data!$N$7=7,Data!H243&lt;&gt;""),Data!H243,IF(AND(Data!$N$7=8,Data!I243&lt;&gt;""),Data!I243,IF(AND(Data!$N$7=9,Data!J243&lt;&gt;""),Data!J243,IF(AND(Data!$N$7=10,Data!K243&lt;&gt;""),Data!K243,""))))))))))</f>
        <v/>
      </c>
    </row>
    <row r="247" spans="2:2" x14ac:dyDescent="0.15">
      <c r="B247" s="159" t="str">
        <f>IF(AND(Data!$N$7=1,Data!B244&lt;&gt;""),Data!B244,IF(AND(Data!$N$7=2,Data!C244&lt;&gt;""),Data!C244,IF(AND(Data!$N$7=3,Data!D244&lt;&gt;""),Data!D244,IF(AND(Data!$N$7=4,Data!E244&lt;&gt;""),Data!E244,IF(AND(Data!$N$7=5,Data!F244&lt;&gt;""),Data!F244,IF(AND(Data!$N$7=6,Data!G244&lt;&gt;""),Data!G244,IF(AND(Data!$N$7=7,Data!H244&lt;&gt;""),Data!H244,IF(AND(Data!$N$7=8,Data!I244&lt;&gt;""),Data!I244,IF(AND(Data!$N$7=9,Data!J244&lt;&gt;""),Data!J244,IF(AND(Data!$N$7=10,Data!K244&lt;&gt;""),Data!K244,""))))))))))</f>
        <v/>
      </c>
    </row>
    <row r="248" spans="2:2" x14ac:dyDescent="0.15">
      <c r="B248" s="159" t="str">
        <f>IF(AND(Data!$N$7=1,Data!B245&lt;&gt;""),Data!B245,IF(AND(Data!$N$7=2,Data!C245&lt;&gt;""),Data!C245,IF(AND(Data!$N$7=3,Data!D245&lt;&gt;""),Data!D245,IF(AND(Data!$N$7=4,Data!E245&lt;&gt;""),Data!E245,IF(AND(Data!$N$7=5,Data!F245&lt;&gt;""),Data!F245,IF(AND(Data!$N$7=6,Data!G245&lt;&gt;""),Data!G245,IF(AND(Data!$N$7=7,Data!H245&lt;&gt;""),Data!H245,IF(AND(Data!$N$7=8,Data!I245&lt;&gt;""),Data!I245,IF(AND(Data!$N$7=9,Data!J245&lt;&gt;""),Data!J245,IF(AND(Data!$N$7=10,Data!K245&lt;&gt;""),Data!K245,""))))))))))</f>
        <v/>
      </c>
    </row>
    <row r="249" spans="2:2" x14ac:dyDescent="0.15">
      <c r="B249" s="159" t="str">
        <f>IF(AND(Data!$N$7=1,Data!B246&lt;&gt;""),Data!B246,IF(AND(Data!$N$7=2,Data!C246&lt;&gt;""),Data!C246,IF(AND(Data!$N$7=3,Data!D246&lt;&gt;""),Data!D246,IF(AND(Data!$N$7=4,Data!E246&lt;&gt;""),Data!E246,IF(AND(Data!$N$7=5,Data!F246&lt;&gt;""),Data!F246,IF(AND(Data!$N$7=6,Data!G246&lt;&gt;""),Data!G246,IF(AND(Data!$N$7=7,Data!H246&lt;&gt;""),Data!H246,IF(AND(Data!$N$7=8,Data!I246&lt;&gt;""),Data!I246,IF(AND(Data!$N$7=9,Data!J246&lt;&gt;""),Data!J246,IF(AND(Data!$N$7=10,Data!K246&lt;&gt;""),Data!K246,""))))))))))</f>
        <v/>
      </c>
    </row>
    <row r="250" spans="2:2" x14ac:dyDescent="0.15">
      <c r="B250" s="159" t="str">
        <f>IF(AND(Data!$N$7=1,Data!B247&lt;&gt;""),Data!B247,IF(AND(Data!$N$7=2,Data!C247&lt;&gt;""),Data!C247,IF(AND(Data!$N$7=3,Data!D247&lt;&gt;""),Data!D247,IF(AND(Data!$N$7=4,Data!E247&lt;&gt;""),Data!E247,IF(AND(Data!$N$7=5,Data!F247&lt;&gt;""),Data!F247,IF(AND(Data!$N$7=6,Data!G247&lt;&gt;""),Data!G247,IF(AND(Data!$N$7=7,Data!H247&lt;&gt;""),Data!H247,IF(AND(Data!$N$7=8,Data!I247&lt;&gt;""),Data!I247,IF(AND(Data!$N$7=9,Data!J247&lt;&gt;""),Data!J247,IF(AND(Data!$N$7=10,Data!K247&lt;&gt;""),Data!K247,""))))))))))</f>
        <v/>
      </c>
    </row>
    <row r="251" spans="2:2" x14ac:dyDescent="0.15">
      <c r="B251" s="159" t="str">
        <f>IF(AND(Data!$N$7=1,Data!B248&lt;&gt;""),Data!B248,IF(AND(Data!$N$7=2,Data!C248&lt;&gt;""),Data!C248,IF(AND(Data!$N$7=3,Data!D248&lt;&gt;""),Data!D248,IF(AND(Data!$N$7=4,Data!E248&lt;&gt;""),Data!E248,IF(AND(Data!$N$7=5,Data!F248&lt;&gt;""),Data!F248,IF(AND(Data!$N$7=6,Data!G248&lt;&gt;""),Data!G248,IF(AND(Data!$N$7=7,Data!H248&lt;&gt;""),Data!H248,IF(AND(Data!$N$7=8,Data!I248&lt;&gt;""),Data!I248,IF(AND(Data!$N$7=9,Data!J248&lt;&gt;""),Data!J248,IF(AND(Data!$N$7=10,Data!K248&lt;&gt;""),Data!K248,""))))))))))</f>
        <v/>
      </c>
    </row>
    <row r="252" spans="2:2" x14ac:dyDescent="0.15">
      <c r="B252" s="159" t="str">
        <f>IF(AND(Data!$N$7=1,Data!B249&lt;&gt;""),Data!B249,IF(AND(Data!$N$7=2,Data!C249&lt;&gt;""),Data!C249,IF(AND(Data!$N$7=3,Data!D249&lt;&gt;""),Data!D249,IF(AND(Data!$N$7=4,Data!E249&lt;&gt;""),Data!E249,IF(AND(Data!$N$7=5,Data!F249&lt;&gt;""),Data!F249,IF(AND(Data!$N$7=6,Data!G249&lt;&gt;""),Data!G249,IF(AND(Data!$N$7=7,Data!H249&lt;&gt;""),Data!H249,IF(AND(Data!$N$7=8,Data!I249&lt;&gt;""),Data!I249,IF(AND(Data!$N$7=9,Data!J249&lt;&gt;""),Data!J249,IF(AND(Data!$N$7=10,Data!K249&lt;&gt;""),Data!K249,""))))))))))</f>
        <v/>
      </c>
    </row>
    <row r="253" spans="2:2" x14ac:dyDescent="0.15">
      <c r="B253" s="159" t="str">
        <f>IF(AND(Data!$N$7=1,Data!B250&lt;&gt;""),Data!B250,IF(AND(Data!$N$7=2,Data!C250&lt;&gt;""),Data!C250,IF(AND(Data!$N$7=3,Data!D250&lt;&gt;""),Data!D250,IF(AND(Data!$N$7=4,Data!E250&lt;&gt;""),Data!E250,IF(AND(Data!$N$7=5,Data!F250&lt;&gt;""),Data!F250,IF(AND(Data!$N$7=6,Data!G250&lt;&gt;""),Data!G250,IF(AND(Data!$N$7=7,Data!H250&lt;&gt;""),Data!H250,IF(AND(Data!$N$7=8,Data!I250&lt;&gt;""),Data!I250,IF(AND(Data!$N$7=9,Data!J250&lt;&gt;""),Data!J250,IF(AND(Data!$N$7=10,Data!K250&lt;&gt;""),Data!K250,""))))))))))</f>
        <v/>
      </c>
    </row>
    <row r="254" spans="2:2" x14ac:dyDescent="0.15">
      <c r="B254" s="159" t="str">
        <f>IF(AND(Data!$N$7=1,Data!B251&lt;&gt;""),Data!B251,IF(AND(Data!$N$7=2,Data!C251&lt;&gt;""),Data!C251,IF(AND(Data!$N$7=3,Data!D251&lt;&gt;""),Data!D251,IF(AND(Data!$N$7=4,Data!E251&lt;&gt;""),Data!E251,IF(AND(Data!$N$7=5,Data!F251&lt;&gt;""),Data!F251,IF(AND(Data!$N$7=6,Data!G251&lt;&gt;""),Data!G251,IF(AND(Data!$N$7=7,Data!H251&lt;&gt;""),Data!H251,IF(AND(Data!$N$7=8,Data!I251&lt;&gt;""),Data!I251,IF(AND(Data!$N$7=9,Data!J251&lt;&gt;""),Data!J251,IF(AND(Data!$N$7=10,Data!K251&lt;&gt;""),Data!K251,""))))))))))</f>
        <v/>
      </c>
    </row>
    <row r="255" spans="2:2" x14ac:dyDescent="0.15">
      <c r="B255" s="159" t="str">
        <f>IF(AND(Data!$N$7=1,Data!B252&lt;&gt;""),Data!B252,IF(AND(Data!$N$7=2,Data!C252&lt;&gt;""),Data!C252,IF(AND(Data!$N$7=3,Data!D252&lt;&gt;""),Data!D252,IF(AND(Data!$N$7=4,Data!E252&lt;&gt;""),Data!E252,IF(AND(Data!$N$7=5,Data!F252&lt;&gt;""),Data!F252,IF(AND(Data!$N$7=6,Data!G252&lt;&gt;""),Data!G252,IF(AND(Data!$N$7=7,Data!H252&lt;&gt;""),Data!H252,IF(AND(Data!$N$7=8,Data!I252&lt;&gt;""),Data!I252,IF(AND(Data!$N$7=9,Data!J252&lt;&gt;""),Data!J252,IF(AND(Data!$N$7=10,Data!K252&lt;&gt;""),Data!K252,""))))))))))</f>
        <v/>
      </c>
    </row>
    <row r="256" spans="2:2" x14ac:dyDescent="0.15">
      <c r="B256" s="159" t="str">
        <f>IF(AND(Data!$N$7=1,Data!B253&lt;&gt;""),Data!B253,IF(AND(Data!$N$7=2,Data!C253&lt;&gt;""),Data!C253,IF(AND(Data!$N$7=3,Data!D253&lt;&gt;""),Data!D253,IF(AND(Data!$N$7=4,Data!E253&lt;&gt;""),Data!E253,IF(AND(Data!$N$7=5,Data!F253&lt;&gt;""),Data!F253,IF(AND(Data!$N$7=6,Data!G253&lt;&gt;""),Data!G253,IF(AND(Data!$N$7=7,Data!H253&lt;&gt;""),Data!H253,IF(AND(Data!$N$7=8,Data!I253&lt;&gt;""),Data!I253,IF(AND(Data!$N$7=9,Data!J253&lt;&gt;""),Data!J253,IF(AND(Data!$N$7=10,Data!K253&lt;&gt;""),Data!K253,""))))))))))</f>
        <v/>
      </c>
    </row>
    <row r="257" spans="2:2" x14ac:dyDescent="0.15">
      <c r="B257" s="159" t="str">
        <f>IF(AND(Data!$N$7=1,Data!B254&lt;&gt;""),Data!B254,IF(AND(Data!$N$7=2,Data!C254&lt;&gt;""),Data!C254,IF(AND(Data!$N$7=3,Data!D254&lt;&gt;""),Data!D254,IF(AND(Data!$N$7=4,Data!E254&lt;&gt;""),Data!E254,IF(AND(Data!$N$7=5,Data!F254&lt;&gt;""),Data!F254,IF(AND(Data!$N$7=6,Data!G254&lt;&gt;""),Data!G254,IF(AND(Data!$N$7=7,Data!H254&lt;&gt;""),Data!H254,IF(AND(Data!$N$7=8,Data!I254&lt;&gt;""),Data!I254,IF(AND(Data!$N$7=9,Data!J254&lt;&gt;""),Data!J254,IF(AND(Data!$N$7=10,Data!K254&lt;&gt;""),Data!K254,""))))))))))</f>
        <v/>
      </c>
    </row>
    <row r="258" spans="2:2" x14ac:dyDescent="0.15">
      <c r="B258" s="159" t="str">
        <f>IF(AND(Data!$N$7=1,Data!B255&lt;&gt;""),Data!B255,IF(AND(Data!$N$7=2,Data!C255&lt;&gt;""),Data!C255,IF(AND(Data!$N$7=3,Data!D255&lt;&gt;""),Data!D255,IF(AND(Data!$N$7=4,Data!E255&lt;&gt;""),Data!E255,IF(AND(Data!$N$7=5,Data!F255&lt;&gt;""),Data!F255,IF(AND(Data!$N$7=6,Data!G255&lt;&gt;""),Data!G255,IF(AND(Data!$N$7=7,Data!H255&lt;&gt;""),Data!H255,IF(AND(Data!$N$7=8,Data!I255&lt;&gt;""),Data!I255,IF(AND(Data!$N$7=9,Data!J255&lt;&gt;""),Data!J255,IF(AND(Data!$N$7=10,Data!K255&lt;&gt;""),Data!K255,""))))))))))</f>
        <v/>
      </c>
    </row>
    <row r="259" spans="2:2" x14ac:dyDescent="0.15">
      <c r="B259" s="159" t="str">
        <f>IF(AND(Data!$N$7=1,Data!B256&lt;&gt;""),Data!B256,IF(AND(Data!$N$7=2,Data!C256&lt;&gt;""),Data!C256,IF(AND(Data!$N$7=3,Data!D256&lt;&gt;""),Data!D256,IF(AND(Data!$N$7=4,Data!E256&lt;&gt;""),Data!E256,IF(AND(Data!$N$7=5,Data!F256&lt;&gt;""),Data!F256,IF(AND(Data!$N$7=6,Data!G256&lt;&gt;""),Data!G256,IF(AND(Data!$N$7=7,Data!H256&lt;&gt;""),Data!H256,IF(AND(Data!$N$7=8,Data!I256&lt;&gt;""),Data!I256,IF(AND(Data!$N$7=9,Data!J256&lt;&gt;""),Data!J256,IF(AND(Data!$N$7=10,Data!K256&lt;&gt;""),Data!K256,""))))))))))</f>
        <v/>
      </c>
    </row>
    <row r="260" spans="2:2" x14ac:dyDescent="0.15">
      <c r="B260" s="159" t="str">
        <f>IF(AND(Data!$N$7=1,Data!B257&lt;&gt;""),Data!B257,IF(AND(Data!$N$7=2,Data!C257&lt;&gt;""),Data!C257,IF(AND(Data!$N$7=3,Data!D257&lt;&gt;""),Data!D257,IF(AND(Data!$N$7=4,Data!E257&lt;&gt;""),Data!E257,IF(AND(Data!$N$7=5,Data!F257&lt;&gt;""),Data!F257,IF(AND(Data!$N$7=6,Data!G257&lt;&gt;""),Data!G257,IF(AND(Data!$N$7=7,Data!H257&lt;&gt;""),Data!H257,IF(AND(Data!$N$7=8,Data!I257&lt;&gt;""),Data!I257,IF(AND(Data!$N$7=9,Data!J257&lt;&gt;""),Data!J257,IF(AND(Data!$N$7=10,Data!K257&lt;&gt;""),Data!K257,""))))))))))</f>
        <v/>
      </c>
    </row>
    <row r="261" spans="2:2" x14ac:dyDescent="0.15">
      <c r="B261" s="159" t="str">
        <f>IF(AND(Data!$N$7=1,Data!B258&lt;&gt;""),Data!B258,IF(AND(Data!$N$7=2,Data!C258&lt;&gt;""),Data!C258,IF(AND(Data!$N$7=3,Data!D258&lt;&gt;""),Data!D258,IF(AND(Data!$N$7=4,Data!E258&lt;&gt;""),Data!E258,IF(AND(Data!$N$7=5,Data!F258&lt;&gt;""),Data!F258,IF(AND(Data!$N$7=6,Data!G258&lt;&gt;""),Data!G258,IF(AND(Data!$N$7=7,Data!H258&lt;&gt;""),Data!H258,IF(AND(Data!$N$7=8,Data!I258&lt;&gt;""),Data!I258,IF(AND(Data!$N$7=9,Data!J258&lt;&gt;""),Data!J258,IF(AND(Data!$N$7=10,Data!K258&lt;&gt;""),Data!K258,""))))))))))</f>
        <v/>
      </c>
    </row>
    <row r="262" spans="2:2" x14ac:dyDescent="0.15">
      <c r="B262" s="159" t="str">
        <f>IF(AND(Data!$N$7=1,Data!B259&lt;&gt;""),Data!B259,IF(AND(Data!$N$7=2,Data!C259&lt;&gt;""),Data!C259,IF(AND(Data!$N$7=3,Data!D259&lt;&gt;""),Data!D259,IF(AND(Data!$N$7=4,Data!E259&lt;&gt;""),Data!E259,IF(AND(Data!$N$7=5,Data!F259&lt;&gt;""),Data!F259,IF(AND(Data!$N$7=6,Data!G259&lt;&gt;""),Data!G259,IF(AND(Data!$N$7=7,Data!H259&lt;&gt;""),Data!H259,IF(AND(Data!$N$7=8,Data!I259&lt;&gt;""),Data!I259,IF(AND(Data!$N$7=9,Data!J259&lt;&gt;""),Data!J259,IF(AND(Data!$N$7=10,Data!K259&lt;&gt;""),Data!K259,""))))))))))</f>
        <v/>
      </c>
    </row>
    <row r="263" spans="2:2" x14ac:dyDescent="0.15">
      <c r="B263" s="159" t="str">
        <f>IF(AND(Data!$N$7=1,Data!B260&lt;&gt;""),Data!B260,IF(AND(Data!$N$7=2,Data!C260&lt;&gt;""),Data!C260,IF(AND(Data!$N$7=3,Data!D260&lt;&gt;""),Data!D260,IF(AND(Data!$N$7=4,Data!E260&lt;&gt;""),Data!E260,IF(AND(Data!$N$7=5,Data!F260&lt;&gt;""),Data!F260,IF(AND(Data!$N$7=6,Data!G260&lt;&gt;""),Data!G260,IF(AND(Data!$N$7=7,Data!H260&lt;&gt;""),Data!H260,IF(AND(Data!$N$7=8,Data!I260&lt;&gt;""),Data!I260,IF(AND(Data!$N$7=9,Data!J260&lt;&gt;""),Data!J260,IF(AND(Data!$N$7=10,Data!K260&lt;&gt;""),Data!K260,""))))))))))</f>
        <v/>
      </c>
    </row>
    <row r="264" spans="2:2" x14ac:dyDescent="0.15">
      <c r="B264" s="159" t="str">
        <f>IF(AND(Data!$N$7=1,Data!B261&lt;&gt;""),Data!B261,IF(AND(Data!$N$7=2,Data!C261&lt;&gt;""),Data!C261,IF(AND(Data!$N$7=3,Data!D261&lt;&gt;""),Data!D261,IF(AND(Data!$N$7=4,Data!E261&lt;&gt;""),Data!E261,IF(AND(Data!$N$7=5,Data!F261&lt;&gt;""),Data!F261,IF(AND(Data!$N$7=6,Data!G261&lt;&gt;""),Data!G261,IF(AND(Data!$N$7=7,Data!H261&lt;&gt;""),Data!H261,IF(AND(Data!$N$7=8,Data!I261&lt;&gt;""),Data!I261,IF(AND(Data!$N$7=9,Data!J261&lt;&gt;""),Data!J261,IF(AND(Data!$N$7=10,Data!K261&lt;&gt;""),Data!K261,""))))))))))</f>
        <v/>
      </c>
    </row>
    <row r="265" spans="2:2" x14ac:dyDescent="0.15">
      <c r="B265" s="159" t="str">
        <f>IF(AND(Data!$N$7=1,Data!B262&lt;&gt;""),Data!B262,IF(AND(Data!$N$7=2,Data!C262&lt;&gt;""),Data!C262,IF(AND(Data!$N$7=3,Data!D262&lt;&gt;""),Data!D262,IF(AND(Data!$N$7=4,Data!E262&lt;&gt;""),Data!E262,IF(AND(Data!$N$7=5,Data!F262&lt;&gt;""),Data!F262,IF(AND(Data!$N$7=6,Data!G262&lt;&gt;""),Data!G262,IF(AND(Data!$N$7=7,Data!H262&lt;&gt;""),Data!H262,IF(AND(Data!$N$7=8,Data!I262&lt;&gt;""),Data!I262,IF(AND(Data!$N$7=9,Data!J262&lt;&gt;""),Data!J262,IF(AND(Data!$N$7=10,Data!K262&lt;&gt;""),Data!K262,""))))))))))</f>
        <v/>
      </c>
    </row>
    <row r="266" spans="2:2" x14ac:dyDescent="0.15">
      <c r="B266" s="159" t="str">
        <f>IF(AND(Data!$N$7=1,Data!B263&lt;&gt;""),Data!B263,IF(AND(Data!$N$7=2,Data!C263&lt;&gt;""),Data!C263,IF(AND(Data!$N$7=3,Data!D263&lt;&gt;""),Data!D263,IF(AND(Data!$N$7=4,Data!E263&lt;&gt;""),Data!E263,IF(AND(Data!$N$7=5,Data!F263&lt;&gt;""),Data!F263,IF(AND(Data!$N$7=6,Data!G263&lt;&gt;""),Data!G263,IF(AND(Data!$N$7=7,Data!H263&lt;&gt;""),Data!H263,IF(AND(Data!$N$7=8,Data!I263&lt;&gt;""),Data!I263,IF(AND(Data!$N$7=9,Data!J263&lt;&gt;""),Data!J263,IF(AND(Data!$N$7=10,Data!K263&lt;&gt;""),Data!K263,""))))))))))</f>
        <v/>
      </c>
    </row>
    <row r="267" spans="2:2" x14ac:dyDescent="0.15">
      <c r="B267" s="159" t="str">
        <f>IF(AND(Data!$N$7=1,Data!B264&lt;&gt;""),Data!B264,IF(AND(Data!$N$7=2,Data!C264&lt;&gt;""),Data!C264,IF(AND(Data!$N$7=3,Data!D264&lt;&gt;""),Data!D264,IF(AND(Data!$N$7=4,Data!E264&lt;&gt;""),Data!E264,IF(AND(Data!$N$7=5,Data!F264&lt;&gt;""),Data!F264,IF(AND(Data!$N$7=6,Data!G264&lt;&gt;""),Data!G264,IF(AND(Data!$N$7=7,Data!H264&lt;&gt;""),Data!H264,IF(AND(Data!$N$7=8,Data!I264&lt;&gt;""),Data!I264,IF(AND(Data!$N$7=9,Data!J264&lt;&gt;""),Data!J264,IF(AND(Data!$N$7=10,Data!K264&lt;&gt;""),Data!K264,""))))))))))</f>
        <v/>
      </c>
    </row>
    <row r="268" spans="2:2" x14ac:dyDescent="0.15">
      <c r="B268" s="159" t="str">
        <f>IF(AND(Data!$N$7=1,Data!B265&lt;&gt;""),Data!B265,IF(AND(Data!$N$7=2,Data!C265&lt;&gt;""),Data!C265,IF(AND(Data!$N$7=3,Data!D265&lt;&gt;""),Data!D265,IF(AND(Data!$N$7=4,Data!E265&lt;&gt;""),Data!E265,IF(AND(Data!$N$7=5,Data!F265&lt;&gt;""),Data!F265,IF(AND(Data!$N$7=6,Data!G265&lt;&gt;""),Data!G265,IF(AND(Data!$N$7=7,Data!H265&lt;&gt;""),Data!H265,IF(AND(Data!$N$7=8,Data!I265&lt;&gt;""),Data!I265,IF(AND(Data!$N$7=9,Data!J265&lt;&gt;""),Data!J265,IF(AND(Data!$N$7=10,Data!K265&lt;&gt;""),Data!K265,""))))))))))</f>
        <v/>
      </c>
    </row>
    <row r="269" spans="2:2" x14ac:dyDescent="0.15">
      <c r="B269" s="159" t="str">
        <f>IF(AND(Data!$N$7=1,Data!B266&lt;&gt;""),Data!B266,IF(AND(Data!$N$7=2,Data!C266&lt;&gt;""),Data!C266,IF(AND(Data!$N$7=3,Data!D266&lt;&gt;""),Data!D266,IF(AND(Data!$N$7=4,Data!E266&lt;&gt;""),Data!E266,IF(AND(Data!$N$7=5,Data!F266&lt;&gt;""),Data!F266,IF(AND(Data!$N$7=6,Data!G266&lt;&gt;""),Data!G266,IF(AND(Data!$N$7=7,Data!H266&lt;&gt;""),Data!H266,IF(AND(Data!$N$7=8,Data!I266&lt;&gt;""),Data!I266,IF(AND(Data!$N$7=9,Data!J266&lt;&gt;""),Data!J266,IF(AND(Data!$N$7=10,Data!K266&lt;&gt;""),Data!K266,""))))))))))</f>
        <v/>
      </c>
    </row>
    <row r="270" spans="2:2" x14ac:dyDescent="0.15">
      <c r="B270" s="159" t="str">
        <f>IF(AND(Data!$N$7=1,Data!B267&lt;&gt;""),Data!B267,IF(AND(Data!$N$7=2,Data!C267&lt;&gt;""),Data!C267,IF(AND(Data!$N$7=3,Data!D267&lt;&gt;""),Data!D267,IF(AND(Data!$N$7=4,Data!E267&lt;&gt;""),Data!E267,IF(AND(Data!$N$7=5,Data!F267&lt;&gt;""),Data!F267,IF(AND(Data!$N$7=6,Data!G267&lt;&gt;""),Data!G267,IF(AND(Data!$N$7=7,Data!H267&lt;&gt;""),Data!H267,IF(AND(Data!$N$7=8,Data!I267&lt;&gt;""),Data!I267,IF(AND(Data!$N$7=9,Data!J267&lt;&gt;""),Data!J267,IF(AND(Data!$N$7=10,Data!K267&lt;&gt;""),Data!K267,""))))))))))</f>
        <v/>
      </c>
    </row>
    <row r="271" spans="2:2" x14ac:dyDescent="0.15">
      <c r="B271" s="159" t="str">
        <f>IF(AND(Data!$N$7=1,Data!B268&lt;&gt;""),Data!B268,IF(AND(Data!$N$7=2,Data!C268&lt;&gt;""),Data!C268,IF(AND(Data!$N$7=3,Data!D268&lt;&gt;""),Data!D268,IF(AND(Data!$N$7=4,Data!E268&lt;&gt;""),Data!E268,IF(AND(Data!$N$7=5,Data!F268&lt;&gt;""),Data!F268,IF(AND(Data!$N$7=6,Data!G268&lt;&gt;""),Data!G268,IF(AND(Data!$N$7=7,Data!H268&lt;&gt;""),Data!H268,IF(AND(Data!$N$7=8,Data!I268&lt;&gt;""),Data!I268,IF(AND(Data!$N$7=9,Data!J268&lt;&gt;""),Data!J268,IF(AND(Data!$N$7=10,Data!K268&lt;&gt;""),Data!K268,""))))))))))</f>
        <v/>
      </c>
    </row>
    <row r="272" spans="2:2" x14ac:dyDescent="0.15">
      <c r="B272" s="159" t="str">
        <f>IF(AND(Data!$N$7=1,Data!B269&lt;&gt;""),Data!B269,IF(AND(Data!$N$7=2,Data!C269&lt;&gt;""),Data!C269,IF(AND(Data!$N$7=3,Data!D269&lt;&gt;""),Data!D269,IF(AND(Data!$N$7=4,Data!E269&lt;&gt;""),Data!E269,IF(AND(Data!$N$7=5,Data!F269&lt;&gt;""),Data!F269,IF(AND(Data!$N$7=6,Data!G269&lt;&gt;""),Data!G269,IF(AND(Data!$N$7=7,Data!H269&lt;&gt;""),Data!H269,IF(AND(Data!$N$7=8,Data!I269&lt;&gt;""),Data!I269,IF(AND(Data!$N$7=9,Data!J269&lt;&gt;""),Data!J269,IF(AND(Data!$N$7=10,Data!K269&lt;&gt;""),Data!K269,""))))))))))</f>
        <v/>
      </c>
    </row>
    <row r="273" spans="2:2" x14ac:dyDescent="0.15">
      <c r="B273" s="159" t="str">
        <f>IF(AND(Data!$N$7=1,Data!B270&lt;&gt;""),Data!B270,IF(AND(Data!$N$7=2,Data!C270&lt;&gt;""),Data!C270,IF(AND(Data!$N$7=3,Data!D270&lt;&gt;""),Data!D270,IF(AND(Data!$N$7=4,Data!E270&lt;&gt;""),Data!E270,IF(AND(Data!$N$7=5,Data!F270&lt;&gt;""),Data!F270,IF(AND(Data!$N$7=6,Data!G270&lt;&gt;""),Data!G270,IF(AND(Data!$N$7=7,Data!H270&lt;&gt;""),Data!H270,IF(AND(Data!$N$7=8,Data!I270&lt;&gt;""),Data!I270,IF(AND(Data!$N$7=9,Data!J270&lt;&gt;""),Data!J270,IF(AND(Data!$N$7=10,Data!K270&lt;&gt;""),Data!K270,""))))))))))</f>
        <v/>
      </c>
    </row>
    <row r="274" spans="2:2" x14ac:dyDescent="0.15">
      <c r="B274" s="159" t="str">
        <f>IF(AND(Data!$N$7=1,Data!B271&lt;&gt;""),Data!B271,IF(AND(Data!$N$7=2,Data!C271&lt;&gt;""),Data!C271,IF(AND(Data!$N$7=3,Data!D271&lt;&gt;""),Data!D271,IF(AND(Data!$N$7=4,Data!E271&lt;&gt;""),Data!E271,IF(AND(Data!$N$7=5,Data!F271&lt;&gt;""),Data!F271,IF(AND(Data!$N$7=6,Data!G271&lt;&gt;""),Data!G271,IF(AND(Data!$N$7=7,Data!H271&lt;&gt;""),Data!H271,IF(AND(Data!$N$7=8,Data!I271&lt;&gt;""),Data!I271,IF(AND(Data!$N$7=9,Data!J271&lt;&gt;""),Data!J271,IF(AND(Data!$N$7=10,Data!K271&lt;&gt;""),Data!K271,""))))))))))</f>
        <v/>
      </c>
    </row>
    <row r="275" spans="2:2" x14ac:dyDescent="0.15">
      <c r="B275" s="159" t="str">
        <f>IF(AND(Data!$N$7=1,Data!B272&lt;&gt;""),Data!B272,IF(AND(Data!$N$7=2,Data!C272&lt;&gt;""),Data!C272,IF(AND(Data!$N$7=3,Data!D272&lt;&gt;""),Data!D272,IF(AND(Data!$N$7=4,Data!E272&lt;&gt;""),Data!E272,IF(AND(Data!$N$7=5,Data!F272&lt;&gt;""),Data!F272,IF(AND(Data!$N$7=6,Data!G272&lt;&gt;""),Data!G272,IF(AND(Data!$N$7=7,Data!H272&lt;&gt;""),Data!H272,IF(AND(Data!$N$7=8,Data!I272&lt;&gt;""),Data!I272,IF(AND(Data!$N$7=9,Data!J272&lt;&gt;""),Data!J272,IF(AND(Data!$N$7=10,Data!K272&lt;&gt;""),Data!K272,""))))))))))</f>
        <v/>
      </c>
    </row>
    <row r="276" spans="2:2" x14ac:dyDescent="0.15">
      <c r="B276" s="159" t="str">
        <f>IF(AND(Data!$N$7=1,Data!B273&lt;&gt;""),Data!B273,IF(AND(Data!$N$7=2,Data!C273&lt;&gt;""),Data!C273,IF(AND(Data!$N$7=3,Data!D273&lt;&gt;""),Data!D273,IF(AND(Data!$N$7=4,Data!E273&lt;&gt;""),Data!E273,IF(AND(Data!$N$7=5,Data!F273&lt;&gt;""),Data!F273,IF(AND(Data!$N$7=6,Data!G273&lt;&gt;""),Data!G273,IF(AND(Data!$N$7=7,Data!H273&lt;&gt;""),Data!H273,IF(AND(Data!$N$7=8,Data!I273&lt;&gt;""),Data!I273,IF(AND(Data!$N$7=9,Data!J273&lt;&gt;""),Data!J273,IF(AND(Data!$N$7=10,Data!K273&lt;&gt;""),Data!K273,""))))))))))</f>
        <v/>
      </c>
    </row>
    <row r="277" spans="2:2" x14ac:dyDescent="0.15">
      <c r="B277" s="159" t="str">
        <f>IF(AND(Data!$N$7=1,Data!B274&lt;&gt;""),Data!B274,IF(AND(Data!$N$7=2,Data!C274&lt;&gt;""),Data!C274,IF(AND(Data!$N$7=3,Data!D274&lt;&gt;""),Data!D274,IF(AND(Data!$N$7=4,Data!E274&lt;&gt;""),Data!E274,IF(AND(Data!$N$7=5,Data!F274&lt;&gt;""),Data!F274,IF(AND(Data!$N$7=6,Data!G274&lt;&gt;""),Data!G274,IF(AND(Data!$N$7=7,Data!H274&lt;&gt;""),Data!H274,IF(AND(Data!$N$7=8,Data!I274&lt;&gt;""),Data!I274,IF(AND(Data!$N$7=9,Data!J274&lt;&gt;""),Data!J274,IF(AND(Data!$N$7=10,Data!K274&lt;&gt;""),Data!K274,""))))))))))</f>
        <v/>
      </c>
    </row>
    <row r="278" spans="2:2" x14ac:dyDescent="0.15">
      <c r="B278" s="159" t="str">
        <f>IF(AND(Data!$N$7=1,Data!B275&lt;&gt;""),Data!B275,IF(AND(Data!$N$7=2,Data!C275&lt;&gt;""),Data!C275,IF(AND(Data!$N$7=3,Data!D275&lt;&gt;""),Data!D275,IF(AND(Data!$N$7=4,Data!E275&lt;&gt;""),Data!E275,IF(AND(Data!$N$7=5,Data!F275&lt;&gt;""),Data!F275,IF(AND(Data!$N$7=6,Data!G275&lt;&gt;""),Data!G275,IF(AND(Data!$N$7=7,Data!H275&lt;&gt;""),Data!H275,IF(AND(Data!$N$7=8,Data!I275&lt;&gt;""),Data!I275,IF(AND(Data!$N$7=9,Data!J275&lt;&gt;""),Data!J275,IF(AND(Data!$N$7=10,Data!K275&lt;&gt;""),Data!K275,""))))))))))</f>
        <v/>
      </c>
    </row>
    <row r="279" spans="2:2" x14ac:dyDescent="0.15">
      <c r="B279" s="159" t="str">
        <f>IF(AND(Data!$N$7=1,Data!B276&lt;&gt;""),Data!B276,IF(AND(Data!$N$7=2,Data!C276&lt;&gt;""),Data!C276,IF(AND(Data!$N$7=3,Data!D276&lt;&gt;""),Data!D276,IF(AND(Data!$N$7=4,Data!E276&lt;&gt;""),Data!E276,IF(AND(Data!$N$7=5,Data!F276&lt;&gt;""),Data!F276,IF(AND(Data!$N$7=6,Data!G276&lt;&gt;""),Data!G276,IF(AND(Data!$N$7=7,Data!H276&lt;&gt;""),Data!H276,IF(AND(Data!$N$7=8,Data!I276&lt;&gt;""),Data!I276,IF(AND(Data!$N$7=9,Data!J276&lt;&gt;""),Data!J276,IF(AND(Data!$N$7=10,Data!K276&lt;&gt;""),Data!K276,""))))))))))</f>
        <v/>
      </c>
    </row>
    <row r="280" spans="2:2" x14ac:dyDescent="0.15">
      <c r="B280" s="159" t="str">
        <f>IF(AND(Data!$N$7=1,Data!B277&lt;&gt;""),Data!B277,IF(AND(Data!$N$7=2,Data!C277&lt;&gt;""),Data!C277,IF(AND(Data!$N$7=3,Data!D277&lt;&gt;""),Data!D277,IF(AND(Data!$N$7=4,Data!E277&lt;&gt;""),Data!E277,IF(AND(Data!$N$7=5,Data!F277&lt;&gt;""),Data!F277,IF(AND(Data!$N$7=6,Data!G277&lt;&gt;""),Data!G277,IF(AND(Data!$N$7=7,Data!H277&lt;&gt;""),Data!H277,IF(AND(Data!$N$7=8,Data!I277&lt;&gt;""),Data!I277,IF(AND(Data!$N$7=9,Data!J277&lt;&gt;""),Data!J277,IF(AND(Data!$N$7=10,Data!K277&lt;&gt;""),Data!K277,""))))))))))</f>
        <v/>
      </c>
    </row>
    <row r="281" spans="2:2" x14ac:dyDescent="0.15">
      <c r="B281" s="159" t="str">
        <f>IF(AND(Data!$N$7=1,Data!B278&lt;&gt;""),Data!B278,IF(AND(Data!$N$7=2,Data!C278&lt;&gt;""),Data!C278,IF(AND(Data!$N$7=3,Data!D278&lt;&gt;""),Data!D278,IF(AND(Data!$N$7=4,Data!E278&lt;&gt;""),Data!E278,IF(AND(Data!$N$7=5,Data!F278&lt;&gt;""),Data!F278,IF(AND(Data!$N$7=6,Data!G278&lt;&gt;""),Data!G278,IF(AND(Data!$N$7=7,Data!H278&lt;&gt;""),Data!H278,IF(AND(Data!$N$7=8,Data!I278&lt;&gt;""),Data!I278,IF(AND(Data!$N$7=9,Data!J278&lt;&gt;""),Data!J278,IF(AND(Data!$N$7=10,Data!K278&lt;&gt;""),Data!K278,""))))))))))</f>
        <v/>
      </c>
    </row>
    <row r="282" spans="2:2" x14ac:dyDescent="0.15">
      <c r="B282" s="159" t="str">
        <f>IF(AND(Data!$N$7=1,Data!B279&lt;&gt;""),Data!B279,IF(AND(Data!$N$7=2,Data!C279&lt;&gt;""),Data!C279,IF(AND(Data!$N$7=3,Data!D279&lt;&gt;""),Data!D279,IF(AND(Data!$N$7=4,Data!E279&lt;&gt;""),Data!E279,IF(AND(Data!$N$7=5,Data!F279&lt;&gt;""),Data!F279,IF(AND(Data!$N$7=6,Data!G279&lt;&gt;""),Data!G279,IF(AND(Data!$N$7=7,Data!H279&lt;&gt;""),Data!H279,IF(AND(Data!$N$7=8,Data!I279&lt;&gt;""),Data!I279,IF(AND(Data!$N$7=9,Data!J279&lt;&gt;""),Data!J279,IF(AND(Data!$N$7=10,Data!K279&lt;&gt;""),Data!K279,""))))))))))</f>
        <v/>
      </c>
    </row>
    <row r="283" spans="2:2" x14ac:dyDescent="0.15">
      <c r="B283" s="159" t="str">
        <f>IF(AND(Data!$N$7=1,Data!B280&lt;&gt;""),Data!B280,IF(AND(Data!$N$7=2,Data!C280&lt;&gt;""),Data!C280,IF(AND(Data!$N$7=3,Data!D280&lt;&gt;""),Data!D280,IF(AND(Data!$N$7=4,Data!E280&lt;&gt;""),Data!E280,IF(AND(Data!$N$7=5,Data!F280&lt;&gt;""),Data!F280,IF(AND(Data!$N$7=6,Data!G280&lt;&gt;""),Data!G280,IF(AND(Data!$N$7=7,Data!H280&lt;&gt;""),Data!H280,IF(AND(Data!$N$7=8,Data!I280&lt;&gt;""),Data!I280,IF(AND(Data!$N$7=9,Data!J280&lt;&gt;""),Data!J280,IF(AND(Data!$N$7=10,Data!K280&lt;&gt;""),Data!K280,""))))))))))</f>
        <v/>
      </c>
    </row>
    <row r="284" spans="2:2" x14ac:dyDescent="0.15">
      <c r="B284" s="159" t="str">
        <f>IF(AND(Data!$N$7=1,Data!B281&lt;&gt;""),Data!B281,IF(AND(Data!$N$7=2,Data!C281&lt;&gt;""),Data!C281,IF(AND(Data!$N$7=3,Data!D281&lt;&gt;""),Data!D281,IF(AND(Data!$N$7=4,Data!E281&lt;&gt;""),Data!E281,IF(AND(Data!$N$7=5,Data!F281&lt;&gt;""),Data!F281,IF(AND(Data!$N$7=6,Data!G281&lt;&gt;""),Data!G281,IF(AND(Data!$N$7=7,Data!H281&lt;&gt;""),Data!H281,IF(AND(Data!$N$7=8,Data!I281&lt;&gt;""),Data!I281,IF(AND(Data!$N$7=9,Data!J281&lt;&gt;""),Data!J281,IF(AND(Data!$N$7=10,Data!K281&lt;&gt;""),Data!K281,""))))))))))</f>
        <v/>
      </c>
    </row>
    <row r="285" spans="2:2" x14ac:dyDescent="0.15">
      <c r="B285" s="159" t="str">
        <f>IF(AND(Data!$N$7=1,Data!B282&lt;&gt;""),Data!B282,IF(AND(Data!$N$7=2,Data!C282&lt;&gt;""),Data!C282,IF(AND(Data!$N$7=3,Data!D282&lt;&gt;""),Data!D282,IF(AND(Data!$N$7=4,Data!E282&lt;&gt;""),Data!E282,IF(AND(Data!$N$7=5,Data!F282&lt;&gt;""),Data!F282,IF(AND(Data!$N$7=6,Data!G282&lt;&gt;""),Data!G282,IF(AND(Data!$N$7=7,Data!H282&lt;&gt;""),Data!H282,IF(AND(Data!$N$7=8,Data!I282&lt;&gt;""),Data!I282,IF(AND(Data!$N$7=9,Data!J282&lt;&gt;""),Data!J282,IF(AND(Data!$N$7=10,Data!K282&lt;&gt;""),Data!K282,""))))))))))</f>
        <v/>
      </c>
    </row>
    <row r="286" spans="2:2" x14ac:dyDescent="0.15">
      <c r="B286" s="159" t="str">
        <f>IF(AND(Data!$N$7=1,Data!B283&lt;&gt;""),Data!B283,IF(AND(Data!$N$7=2,Data!C283&lt;&gt;""),Data!C283,IF(AND(Data!$N$7=3,Data!D283&lt;&gt;""),Data!D283,IF(AND(Data!$N$7=4,Data!E283&lt;&gt;""),Data!E283,IF(AND(Data!$N$7=5,Data!F283&lt;&gt;""),Data!F283,IF(AND(Data!$N$7=6,Data!G283&lt;&gt;""),Data!G283,IF(AND(Data!$N$7=7,Data!H283&lt;&gt;""),Data!H283,IF(AND(Data!$N$7=8,Data!I283&lt;&gt;""),Data!I283,IF(AND(Data!$N$7=9,Data!J283&lt;&gt;""),Data!J283,IF(AND(Data!$N$7=10,Data!K283&lt;&gt;""),Data!K283,""))))))))))</f>
        <v/>
      </c>
    </row>
    <row r="287" spans="2:2" x14ac:dyDescent="0.15">
      <c r="B287" s="159" t="str">
        <f>IF(AND(Data!$N$7=1,Data!B284&lt;&gt;""),Data!B284,IF(AND(Data!$N$7=2,Data!C284&lt;&gt;""),Data!C284,IF(AND(Data!$N$7=3,Data!D284&lt;&gt;""),Data!D284,IF(AND(Data!$N$7=4,Data!E284&lt;&gt;""),Data!E284,IF(AND(Data!$N$7=5,Data!F284&lt;&gt;""),Data!F284,IF(AND(Data!$N$7=6,Data!G284&lt;&gt;""),Data!G284,IF(AND(Data!$N$7=7,Data!H284&lt;&gt;""),Data!H284,IF(AND(Data!$N$7=8,Data!I284&lt;&gt;""),Data!I284,IF(AND(Data!$N$7=9,Data!J284&lt;&gt;""),Data!J284,IF(AND(Data!$N$7=10,Data!K284&lt;&gt;""),Data!K284,""))))))))))</f>
        <v/>
      </c>
    </row>
    <row r="288" spans="2:2" x14ac:dyDescent="0.15">
      <c r="B288" s="159" t="str">
        <f>IF(AND(Data!$N$7=1,Data!B285&lt;&gt;""),Data!B285,IF(AND(Data!$N$7=2,Data!C285&lt;&gt;""),Data!C285,IF(AND(Data!$N$7=3,Data!D285&lt;&gt;""),Data!D285,IF(AND(Data!$N$7=4,Data!E285&lt;&gt;""),Data!E285,IF(AND(Data!$N$7=5,Data!F285&lt;&gt;""),Data!F285,IF(AND(Data!$N$7=6,Data!G285&lt;&gt;""),Data!G285,IF(AND(Data!$N$7=7,Data!H285&lt;&gt;""),Data!H285,IF(AND(Data!$N$7=8,Data!I285&lt;&gt;""),Data!I285,IF(AND(Data!$N$7=9,Data!J285&lt;&gt;""),Data!J285,IF(AND(Data!$N$7=10,Data!K285&lt;&gt;""),Data!K285,""))))))))))</f>
        <v/>
      </c>
    </row>
    <row r="289" spans="2:2" x14ac:dyDescent="0.15">
      <c r="B289" s="159" t="str">
        <f>IF(AND(Data!$N$7=1,Data!B286&lt;&gt;""),Data!B286,IF(AND(Data!$N$7=2,Data!C286&lt;&gt;""),Data!C286,IF(AND(Data!$N$7=3,Data!D286&lt;&gt;""),Data!D286,IF(AND(Data!$N$7=4,Data!E286&lt;&gt;""),Data!E286,IF(AND(Data!$N$7=5,Data!F286&lt;&gt;""),Data!F286,IF(AND(Data!$N$7=6,Data!G286&lt;&gt;""),Data!G286,IF(AND(Data!$N$7=7,Data!H286&lt;&gt;""),Data!H286,IF(AND(Data!$N$7=8,Data!I286&lt;&gt;""),Data!I286,IF(AND(Data!$N$7=9,Data!J286&lt;&gt;""),Data!J286,IF(AND(Data!$N$7=10,Data!K286&lt;&gt;""),Data!K286,""))))))))))</f>
        <v/>
      </c>
    </row>
    <row r="290" spans="2:2" x14ac:dyDescent="0.15">
      <c r="B290" s="159" t="str">
        <f>IF(AND(Data!$N$7=1,Data!B287&lt;&gt;""),Data!B287,IF(AND(Data!$N$7=2,Data!C287&lt;&gt;""),Data!C287,IF(AND(Data!$N$7=3,Data!D287&lt;&gt;""),Data!D287,IF(AND(Data!$N$7=4,Data!E287&lt;&gt;""),Data!E287,IF(AND(Data!$N$7=5,Data!F287&lt;&gt;""),Data!F287,IF(AND(Data!$N$7=6,Data!G287&lt;&gt;""),Data!G287,IF(AND(Data!$N$7=7,Data!H287&lt;&gt;""),Data!H287,IF(AND(Data!$N$7=8,Data!I287&lt;&gt;""),Data!I287,IF(AND(Data!$N$7=9,Data!J287&lt;&gt;""),Data!J287,IF(AND(Data!$N$7=10,Data!K287&lt;&gt;""),Data!K287,""))))))))))</f>
        <v/>
      </c>
    </row>
    <row r="291" spans="2:2" x14ac:dyDescent="0.15">
      <c r="B291" s="159" t="str">
        <f>IF(AND(Data!$N$7=1,Data!B288&lt;&gt;""),Data!B288,IF(AND(Data!$N$7=2,Data!C288&lt;&gt;""),Data!C288,IF(AND(Data!$N$7=3,Data!D288&lt;&gt;""),Data!D288,IF(AND(Data!$N$7=4,Data!E288&lt;&gt;""),Data!E288,IF(AND(Data!$N$7=5,Data!F288&lt;&gt;""),Data!F288,IF(AND(Data!$N$7=6,Data!G288&lt;&gt;""),Data!G288,IF(AND(Data!$N$7=7,Data!H288&lt;&gt;""),Data!H288,IF(AND(Data!$N$7=8,Data!I288&lt;&gt;""),Data!I288,IF(AND(Data!$N$7=9,Data!J288&lt;&gt;""),Data!J288,IF(AND(Data!$N$7=10,Data!K288&lt;&gt;""),Data!K288,""))))))))))</f>
        <v/>
      </c>
    </row>
    <row r="292" spans="2:2" x14ac:dyDescent="0.15">
      <c r="B292" s="159" t="str">
        <f>IF(AND(Data!$N$7=1,Data!B289&lt;&gt;""),Data!B289,IF(AND(Data!$N$7=2,Data!C289&lt;&gt;""),Data!C289,IF(AND(Data!$N$7=3,Data!D289&lt;&gt;""),Data!D289,IF(AND(Data!$N$7=4,Data!E289&lt;&gt;""),Data!E289,IF(AND(Data!$N$7=5,Data!F289&lt;&gt;""),Data!F289,IF(AND(Data!$N$7=6,Data!G289&lt;&gt;""),Data!G289,IF(AND(Data!$N$7=7,Data!H289&lt;&gt;""),Data!H289,IF(AND(Data!$N$7=8,Data!I289&lt;&gt;""),Data!I289,IF(AND(Data!$N$7=9,Data!J289&lt;&gt;""),Data!J289,IF(AND(Data!$N$7=10,Data!K289&lt;&gt;""),Data!K289,""))))))))))</f>
        <v/>
      </c>
    </row>
    <row r="293" spans="2:2" x14ac:dyDescent="0.15">
      <c r="B293" s="159" t="str">
        <f>IF(AND(Data!$N$7=1,Data!B290&lt;&gt;""),Data!B290,IF(AND(Data!$N$7=2,Data!C290&lt;&gt;""),Data!C290,IF(AND(Data!$N$7=3,Data!D290&lt;&gt;""),Data!D290,IF(AND(Data!$N$7=4,Data!E290&lt;&gt;""),Data!E290,IF(AND(Data!$N$7=5,Data!F290&lt;&gt;""),Data!F290,IF(AND(Data!$N$7=6,Data!G290&lt;&gt;""),Data!G290,IF(AND(Data!$N$7=7,Data!H290&lt;&gt;""),Data!H290,IF(AND(Data!$N$7=8,Data!I290&lt;&gt;""),Data!I290,IF(AND(Data!$N$7=9,Data!J290&lt;&gt;""),Data!J290,IF(AND(Data!$N$7=10,Data!K290&lt;&gt;""),Data!K290,""))))))))))</f>
        <v/>
      </c>
    </row>
    <row r="294" spans="2:2" x14ac:dyDescent="0.15">
      <c r="B294" s="159" t="str">
        <f>IF(AND(Data!$N$7=1,Data!B291&lt;&gt;""),Data!B291,IF(AND(Data!$N$7=2,Data!C291&lt;&gt;""),Data!C291,IF(AND(Data!$N$7=3,Data!D291&lt;&gt;""),Data!D291,IF(AND(Data!$N$7=4,Data!E291&lt;&gt;""),Data!E291,IF(AND(Data!$N$7=5,Data!F291&lt;&gt;""),Data!F291,IF(AND(Data!$N$7=6,Data!G291&lt;&gt;""),Data!G291,IF(AND(Data!$N$7=7,Data!H291&lt;&gt;""),Data!H291,IF(AND(Data!$N$7=8,Data!I291&lt;&gt;""),Data!I291,IF(AND(Data!$N$7=9,Data!J291&lt;&gt;""),Data!J291,IF(AND(Data!$N$7=10,Data!K291&lt;&gt;""),Data!K291,""))))))))))</f>
        <v/>
      </c>
    </row>
    <row r="295" spans="2:2" x14ac:dyDescent="0.15">
      <c r="B295" s="159" t="str">
        <f>IF(AND(Data!$N$7=1,Data!B292&lt;&gt;""),Data!B292,IF(AND(Data!$N$7=2,Data!C292&lt;&gt;""),Data!C292,IF(AND(Data!$N$7=3,Data!D292&lt;&gt;""),Data!D292,IF(AND(Data!$N$7=4,Data!E292&lt;&gt;""),Data!E292,IF(AND(Data!$N$7=5,Data!F292&lt;&gt;""),Data!F292,IF(AND(Data!$N$7=6,Data!G292&lt;&gt;""),Data!G292,IF(AND(Data!$N$7=7,Data!H292&lt;&gt;""),Data!H292,IF(AND(Data!$N$7=8,Data!I292&lt;&gt;""),Data!I292,IF(AND(Data!$N$7=9,Data!J292&lt;&gt;""),Data!J292,IF(AND(Data!$N$7=10,Data!K292&lt;&gt;""),Data!K292,""))))))))))</f>
        <v/>
      </c>
    </row>
    <row r="296" spans="2:2" x14ac:dyDescent="0.15">
      <c r="B296" s="159" t="str">
        <f>IF(AND(Data!$N$7=1,Data!B293&lt;&gt;""),Data!B293,IF(AND(Data!$N$7=2,Data!C293&lt;&gt;""),Data!C293,IF(AND(Data!$N$7=3,Data!D293&lt;&gt;""),Data!D293,IF(AND(Data!$N$7=4,Data!E293&lt;&gt;""),Data!E293,IF(AND(Data!$N$7=5,Data!F293&lt;&gt;""),Data!F293,IF(AND(Data!$N$7=6,Data!G293&lt;&gt;""),Data!G293,IF(AND(Data!$N$7=7,Data!H293&lt;&gt;""),Data!H293,IF(AND(Data!$N$7=8,Data!I293&lt;&gt;""),Data!I293,IF(AND(Data!$N$7=9,Data!J293&lt;&gt;""),Data!J293,IF(AND(Data!$N$7=10,Data!K293&lt;&gt;""),Data!K293,""))))))))))</f>
        <v/>
      </c>
    </row>
    <row r="297" spans="2:2" x14ac:dyDescent="0.15">
      <c r="B297" s="159" t="str">
        <f>IF(AND(Data!$N$7=1,Data!B294&lt;&gt;""),Data!B294,IF(AND(Data!$N$7=2,Data!C294&lt;&gt;""),Data!C294,IF(AND(Data!$N$7=3,Data!D294&lt;&gt;""),Data!D294,IF(AND(Data!$N$7=4,Data!E294&lt;&gt;""),Data!E294,IF(AND(Data!$N$7=5,Data!F294&lt;&gt;""),Data!F294,IF(AND(Data!$N$7=6,Data!G294&lt;&gt;""),Data!G294,IF(AND(Data!$N$7=7,Data!H294&lt;&gt;""),Data!H294,IF(AND(Data!$N$7=8,Data!I294&lt;&gt;""),Data!I294,IF(AND(Data!$N$7=9,Data!J294&lt;&gt;""),Data!J294,IF(AND(Data!$N$7=10,Data!K294&lt;&gt;""),Data!K294,""))))))))))</f>
        <v/>
      </c>
    </row>
    <row r="298" spans="2:2" x14ac:dyDescent="0.15">
      <c r="B298" s="159" t="str">
        <f>IF(AND(Data!$N$7=1,Data!B295&lt;&gt;""),Data!B295,IF(AND(Data!$N$7=2,Data!C295&lt;&gt;""),Data!C295,IF(AND(Data!$N$7=3,Data!D295&lt;&gt;""),Data!D295,IF(AND(Data!$N$7=4,Data!E295&lt;&gt;""),Data!E295,IF(AND(Data!$N$7=5,Data!F295&lt;&gt;""),Data!F295,IF(AND(Data!$N$7=6,Data!G295&lt;&gt;""),Data!G295,IF(AND(Data!$N$7=7,Data!H295&lt;&gt;""),Data!H295,IF(AND(Data!$N$7=8,Data!I295&lt;&gt;""),Data!I295,IF(AND(Data!$N$7=9,Data!J295&lt;&gt;""),Data!J295,IF(AND(Data!$N$7=10,Data!K295&lt;&gt;""),Data!K295,""))))))))))</f>
        <v/>
      </c>
    </row>
    <row r="299" spans="2:2" x14ac:dyDescent="0.15">
      <c r="B299" s="159" t="str">
        <f>IF(AND(Data!$N$7=1,Data!B296&lt;&gt;""),Data!B296,IF(AND(Data!$N$7=2,Data!C296&lt;&gt;""),Data!C296,IF(AND(Data!$N$7=3,Data!D296&lt;&gt;""),Data!D296,IF(AND(Data!$N$7=4,Data!E296&lt;&gt;""),Data!E296,IF(AND(Data!$N$7=5,Data!F296&lt;&gt;""),Data!F296,IF(AND(Data!$N$7=6,Data!G296&lt;&gt;""),Data!G296,IF(AND(Data!$N$7=7,Data!H296&lt;&gt;""),Data!H296,IF(AND(Data!$N$7=8,Data!I296&lt;&gt;""),Data!I296,IF(AND(Data!$N$7=9,Data!J296&lt;&gt;""),Data!J296,IF(AND(Data!$N$7=10,Data!K296&lt;&gt;""),Data!K296,""))))))))))</f>
        <v/>
      </c>
    </row>
    <row r="300" spans="2:2" x14ac:dyDescent="0.15">
      <c r="B300" s="159" t="str">
        <f>IF(AND(Data!$N$7=1,Data!B297&lt;&gt;""),Data!B297,IF(AND(Data!$N$7=2,Data!C297&lt;&gt;""),Data!C297,IF(AND(Data!$N$7=3,Data!D297&lt;&gt;""),Data!D297,IF(AND(Data!$N$7=4,Data!E297&lt;&gt;""),Data!E297,IF(AND(Data!$N$7=5,Data!F297&lt;&gt;""),Data!F297,IF(AND(Data!$N$7=6,Data!G297&lt;&gt;""),Data!G297,IF(AND(Data!$N$7=7,Data!H297&lt;&gt;""),Data!H297,IF(AND(Data!$N$7=8,Data!I297&lt;&gt;""),Data!I297,IF(AND(Data!$N$7=9,Data!J297&lt;&gt;""),Data!J297,IF(AND(Data!$N$7=10,Data!K297&lt;&gt;""),Data!K297,""))))))))))</f>
        <v/>
      </c>
    </row>
    <row r="301" spans="2:2" x14ac:dyDescent="0.15">
      <c r="B301" s="159" t="str">
        <f>IF(AND(Data!$N$7=1,Data!B298&lt;&gt;""),Data!B298,IF(AND(Data!$N$7=2,Data!C298&lt;&gt;""),Data!C298,IF(AND(Data!$N$7=3,Data!D298&lt;&gt;""),Data!D298,IF(AND(Data!$N$7=4,Data!E298&lt;&gt;""),Data!E298,IF(AND(Data!$N$7=5,Data!F298&lt;&gt;""),Data!F298,IF(AND(Data!$N$7=6,Data!G298&lt;&gt;""),Data!G298,IF(AND(Data!$N$7=7,Data!H298&lt;&gt;""),Data!H298,IF(AND(Data!$N$7=8,Data!I298&lt;&gt;""),Data!I298,IF(AND(Data!$N$7=9,Data!J298&lt;&gt;""),Data!J298,IF(AND(Data!$N$7=10,Data!K298&lt;&gt;""),Data!K298,""))))))))))</f>
        <v/>
      </c>
    </row>
    <row r="302" spans="2:2" x14ac:dyDescent="0.15">
      <c r="B302" s="159" t="str">
        <f>IF(AND(Data!$N$7=1,Data!B299&lt;&gt;""),Data!B299,IF(AND(Data!$N$7=2,Data!C299&lt;&gt;""),Data!C299,IF(AND(Data!$N$7=3,Data!D299&lt;&gt;""),Data!D299,IF(AND(Data!$N$7=4,Data!E299&lt;&gt;""),Data!E299,IF(AND(Data!$N$7=5,Data!F299&lt;&gt;""),Data!F299,IF(AND(Data!$N$7=6,Data!G299&lt;&gt;""),Data!G299,IF(AND(Data!$N$7=7,Data!H299&lt;&gt;""),Data!H299,IF(AND(Data!$N$7=8,Data!I299&lt;&gt;""),Data!I299,IF(AND(Data!$N$7=9,Data!J299&lt;&gt;""),Data!J299,IF(AND(Data!$N$7=10,Data!K299&lt;&gt;""),Data!K299,""))))))))))</f>
        <v/>
      </c>
    </row>
    <row r="303" spans="2:2" x14ac:dyDescent="0.15">
      <c r="B303" s="159" t="str">
        <f>IF(AND(Data!$N$7=1,Data!B300&lt;&gt;""),Data!B300,IF(AND(Data!$N$7=2,Data!C300&lt;&gt;""),Data!C300,IF(AND(Data!$N$7=3,Data!D300&lt;&gt;""),Data!D300,IF(AND(Data!$N$7=4,Data!E300&lt;&gt;""),Data!E300,IF(AND(Data!$N$7=5,Data!F300&lt;&gt;""),Data!F300,IF(AND(Data!$N$7=6,Data!G300&lt;&gt;""),Data!G300,IF(AND(Data!$N$7=7,Data!H300&lt;&gt;""),Data!H300,IF(AND(Data!$N$7=8,Data!I300&lt;&gt;""),Data!I300,IF(AND(Data!$N$7=9,Data!J300&lt;&gt;""),Data!J300,IF(AND(Data!$N$7=10,Data!K300&lt;&gt;""),Data!K300,""))))))))))</f>
        <v/>
      </c>
    </row>
    <row r="304" spans="2:2" x14ac:dyDescent="0.15">
      <c r="B304" s="159" t="str">
        <f>IF(AND(Data!$N$7=1,Data!B301&lt;&gt;""),Data!B301,IF(AND(Data!$N$7=2,Data!C301&lt;&gt;""),Data!C301,IF(AND(Data!$N$7=3,Data!D301&lt;&gt;""),Data!D301,IF(AND(Data!$N$7=4,Data!E301&lt;&gt;""),Data!E301,IF(AND(Data!$N$7=5,Data!F301&lt;&gt;""),Data!F301,IF(AND(Data!$N$7=6,Data!G301&lt;&gt;""),Data!G301,IF(AND(Data!$N$7=7,Data!H301&lt;&gt;""),Data!H301,IF(AND(Data!$N$7=8,Data!I301&lt;&gt;""),Data!I301,IF(AND(Data!$N$7=9,Data!J301&lt;&gt;""),Data!J301,IF(AND(Data!$N$7=10,Data!K301&lt;&gt;""),Data!K301,""))))))))))</f>
        <v/>
      </c>
    </row>
    <row r="305" spans="2:2" x14ac:dyDescent="0.15">
      <c r="B305" s="159" t="str">
        <f>IF(AND(Data!$N$7=1,Data!B302&lt;&gt;""),Data!B302,IF(AND(Data!$N$7=2,Data!C302&lt;&gt;""),Data!C302,IF(AND(Data!$N$7=3,Data!D302&lt;&gt;""),Data!D302,IF(AND(Data!$N$7=4,Data!E302&lt;&gt;""),Data!E302,IF(AND(Data!$N$7=5,Data!F302&lt;&gt;""),Data!F302,IF(AND(Data!$N$7=6,Data!G302&lt;&gt;""),Data!G302,IF(AND(Data!$N$7=7,Data!H302&lt;&gt;""),Data!H302,IF(AND(Data!$N$7=8,Data!I302&lt;&gt;""),Data!I302,IF(AND(Data!$N$7=9,Data!J302&lt;&gt;""),Data!J302,IF(AND(Data!$N$7=10,Data!K302&lt;&gt;""),Data!K302,""))))))))))</f>
        <v/>
      </c>
    </row>
    <row r="306" spans="2:2" x14ac:dyDescent="0.15">
      <c r="B306" s="159" t="str">
        <f>IF(AND(Data!$N$7=1,Data!B303&lt;&gt;""),Data!B303,IF(AND(Data!$N$7=2,Data!C303&lt;&gt;""),Data!C303,IF(AND(Data!$N$7=3,Data!D303&lt;&gt;""),Data!D303,IF(AND(Data!$N$7=4,Data!E303&lt;&gt;""),Data!E303,IF(AND(Data!$N$7=5,Data!F303&lt;&gt;""),Data!F303,IF(AND(Data!$N$7=6,Data!G303&lt;&gt;""),Data!G303,IF(AND(Data!$N$7=7,Data!H303&lt;&gt;""),Data!H303,IF(AND(Data!$N$7=8,Data!I303&lt;&gt;""),Data!I303,IF(AND(Data!$N$7=9,Data!J303&lt;&gt;""),Data!J303,IF(AND(Data!$N$7=10,Data!K303&lt;&gt;""),Data!K303,""))))))))))</f>
        <v/>
      </c>
    </row>
    <row r="307" spans="2:2" x14ac:dyDescent="0.15">
      <c r="B307" s="159" t="str">
        <f>IF(AND(Data!$N$7=1,Data!B304&lt;&gt;""),Data!B304,IF(AND(Data!$N$7=2,Data!C304&lt;&gt;""),Data!C304,IF(AND(Data!$N$7=3,Data!D304&lt;&gt;""),Data!D304,IF(AND(Data!$N$7=4,Data!E304&lt;&gt;""),Data!E304,IF(AND(Data!$N$7=5,Data!F304&lt;&gt;""),Data!F304,IF(AND(Data!$N$7=6,Data!G304&lt;&gt;""),Data!G304,IF(AND(Data!$N$7=7,Data!H304&lt;&gt;""),Data!H304,IF(AND(Data!$N$7=8,Data!I304&lt;&gt;""),Data!I304,IF(AND(Data!$N$7=9,Data!J304&lt;&gt;""),Data!J304,IF(AND(Data!$N$7=10,Data!K304&lt;&gt;""),Data!K304,""))))))))))</f>
        <v/>
      </c>
    </row>
    <row r="308" spans="2:2" x14ac:dyDescent="0.15">
      <c r="B308" s="159" t="str">
        <f>IF(AND(Data!$N$7=1,Data!B305&lt;&gt;""),Data!B305,IF(AND(Data!$N$7=2,Data!C305&lt;&gt;""),Data!C305,IF(AND(Data!$N$7=3,Data!D305&lt;&gt;""),Data!D305,IF(AND(Data!$N$7=4,Data!E305&lt;&gt;""),Data!E305,IF(AND(Data!$N$7=5,Data!F305&lt;&gt;""),Data!F305,IF(AND(Data!$N$7=6,Data!G305&lt;&gt;""),Data!G305,IF(AND(Data!$N$7=7,Data!H305&lt;&gt;""),Data!H305,IF(AND(Data!$N$7=8,Data!I305&lt;&gt;""),Data!I305,IF(AND(Data!$N$7=9,Data!J305&lt;&gt;""),Data!J305,IF(AND(Data!$N$7=10,Data!K305&lt;&gt;""),Data!K305,""))))))))))</f>
        <v/>
      </c>
    </row>
    <row r="309" spans="2:2" x14ac:dyDescent="0.15">
      <c r="B309" s="159" t="str">
        <f>IF(AND(Data!$N$7=1,Data!B306&lt;&gt;""),Data!B306,IF(AND(Data!$N$7=2,Data!C306&lt;&gt;""),Data!C306,IF(AND(Data!$N$7=3,Data!D306&lt;&gt;""),Data!D306,IF(AND(Data!$N$7=4,Data!E306&lt;&gt;""),Data!E306,IF(AND(Data!$N$7=5,Data!F306&lt;&gt;""),Data!F306,IF(AND(Data!$N$7=6,Data!G306&lt;&gt;""),Data!G306,IF(AND(Data!$N$7=7,Data!H306&lt;&gt;""),Data!H306,IF(AND(Data!$N$7=8,Data!I306&lt;&gt;""),Data!I306,IF(AND(Data!$N$7=9,Data!J306&lt;&gt;""),Data!J306,IF(AND(Data!$N$7=10,Data!K306&lt;&gt;""),Data!K306,""))))))))))</f>
        <v/>
      </c>
    </row>
    <row r="310" spans="2:2" x14ac:dyDescent="0.15">
      <c r="B310" s="159" t="str">
        <f>IF(AND(Data!$N$7=1,Data!B307&lt;&gt;""),Data!B307,IF(AND(Data!$N$7=2,Data!C307&lt;&gt;""),Data!C307,IF(AND(Data!$N$7=3,Data!D307&lt;&gt;""),Data!D307,IF(AND(Data!$N$7=4,Data!E307&lt;&gt;""),Data!E307,IF(AND(Data!$N$7=5,Data!F307&lt;&gt;""),Data!F307,IF(AND(Data!$N$7=6,Data!G307&lt;&gt;""),Data!G307,IF(AND(Data!$N$7=7,Data!H307&lt;&gt;""),Data!H307,IF(AND(Data!$N$7=8,Data!I307&lt;&gt;""),Data!I307,IF(AND(Data!$N$7=9,Data!J307&lt;&gt;""),Data!J307,IF(AND(Data!$N$7=10,Data!K307&lt;&gt;""),Data!K307,""))))))))))</f>
        <v/>
      </c>
    </row>
    <row r="311" spans="2:2" x14ac:dyDescent="0.15">
      <c r="B311" s="159" t="str">
        <f>IF(AND(Data!$N$7=1,Data!B308&lt;&gt;""),Data!B308,IF(AND(Data!$N$7=2,Data!C308&lt;&gt;""),Data!C308,IF(AND(Data!$N$7=3,Data!D308&lt;&gt;""),Data!D308,IF(AND(Data!$N$7=4,Data!E308&lt;&gt;""),Data!E308,IF(AND(Data!$N$7=5,Data!F308&lt;&gt;""),Data!F308,IF(AND(Data!$N$7=6,Data!G308&lt;&gt;""),Data!G308,IF(AND(Data!$N$7=7,Data!H308&lt;&gt;""),Data!H308,IF(AND(Data!$N$7=8,Data!I308&lt;&gt;""),Data!I308,IF(AND(Data!$N$7=9,Data!J308&lt;&gt;""),Data!J308,IF(AND(Data!$N$7=10,Data!K308&lt;&gt;""),Data!K308,""))))))))))</f>
        <v/>
      </c>
    </row>
    <row r="312" spans="2:2" x14ac:dyDescent="0.15">
      <c r="B312" s="159" t="str">
        <f>IF(AND(Data!$N$7=1,Data!B309&lt;&gt;""),Data!B309,IF(AND(Data!$N$7=2,Data!C309&lt;&gt;""),Data!C309,IF(AND(Data!$N$7=3,Data!D309&lt;&gt;""),Data!D309,IF(AND(Data!$N$7=4,Data!E309&lt;&gt;""),Data!E309,IF(AND(Data!$N$7=5,Data!F309&lt;&gt;""),Data!F309,IF(AND(Data!$N$7=6,Data!G309&lt;&gt;""),Data!G309,IF(AND(Data!$N$7=7,Data!H309&lt;&gt;""),Data!H309,IF(AND(Data!$N$7=8,Data!I309&lt;&gt;""),Data!I309,IF(AND(Data!$N$7=9,Data!J309&lt;&gt;""),Data!J309,IF(AND(Data!$N$7=10,Data!K309&lt;&gt;""),Data!K309,""))))))))))</f>
        <v/>
      </c>
    </row>
    <row r="313" spans="2:2" x14ac:dyDescent="0.15">
      <c r="B313" s="159" t="str">
        <f>IF(AND(Data!$N$7=1,Data!B310&lt;&gt;""),Data!B310,IF(AND(Data!$N$7=2,Data!C310&lt;&gt;""),Data!C310,IF(AND(Data!$N$7=3,Data!D310&lt;&gt;""),Data!D310,IF(AND(Data!$N$7=4,Data!E310&lt;&gt;""),Data!E310,IF(AND(Data!$N$7=5,Data!F310&lt;&gt;""),Data!F310,IF(AND(Data!$N$7=6,Data!G310&lt;&gt;""),Data!G310,IF(AND(Data!$N$7=7,Data!H310&lt;&gt;""),Data!H310,IF(AND(Data!$N$7=8,Data!I310&lt;&gt;""),Data!I310,IF(AND(Data!$N$7=9,Data!J310&lt;&gt;""),Data!J310,IF(AND(Data!$N$7=10,Data!K310&lt;&gt;""),Data!K310,""))))))))))</f>
        <v/>
      </c>
    </row>
    <row r="314" spans="2:2" x14ac:dyDescent="0.15">
      <c r="B314" s="159" t="str">
        <f>IF(AND(Data!$N$7=1,Data!B311&lt;&gt;""),Data!B311,IF(AND(Data!$N$7=2,Data!C311&lt;&gt;""),Data!C311,IF(AND(Data!$N$7=3,Data!D311&lt;&gt;""),Data!D311,IF(AND(Data!$N$7=4,Data!E311&lt;&gt;""),Data!E311,IF(AND(Data!$N$7=5,Data!F311&lt;&gt;""),Data!F311,IF(AND(Data!$N$7=6,Data!G311&lt;&gt;""),Data!G311,IF(AND(Data!$N$7=7,Data!H311&lt;&gt;""),Data!H311,IF(AND(Data!$N$7=8,Data!I311&lt;&gt;""),Data!I311,IF(AND(Data!$N$7=9,Data!J311&lt;&gt;""),Data!J311,IF(AND(Data!$N$7=10,Data!K311&lt;&gt;""),Data!K311,""))))))))))</f>
        <v/>
      </c>
    </row>
    <row r="315" spans="2:2" x14ac:dyDescent="0.15">
      <c r="B315" s="159" t="str">
        <f>IF(AND(Data!$N$7=1,Data!B312&lt;&gt;""),Data!B312,IF(AND(Data!$N$7=2,Data!C312&lt;&gt;""),Data!C312,IF(AND(Data!$N$7=3,Data!D312&lt;&gt;""),Data!D312,IF(AND(Data!$N$7=4,Data!E312&lt;&gt;""),Data!E312,IF(AND(Data!$N$7=5,Data!F312&lt;&gt;""),Data!F312,IF(AND(Data!$N$7=6,Data!G312&lt;&gt;""),Data!G312,IF(AND(Data!$N$7=7,Data!H312&lt;&gt;""),Data!H312,IF(AND(Data!$N$7=8,Data!I312&lt;&gt;""),Data!I312,IF(AND(Data!$N$7=9,Data!J312&lt;&gt;""),Data!J312,IF(AND(Data!$N$7=10,Data!K312&lt;&gt;""),Data!K312,""))))))))))</f>
        <v/>
      </c>
    </row>
    <row r="316" spans="2:2" x14ac:dyDescent="0.15">
      <c r="B316" s="159" t="str">
        <f>IF(AND(Data!$N$7=1,Data!B313&lt;&gt;""),Data!B313,IF(AND(Data!$N$7=2,Data!C313&lt;&gt;""),Data!C313,IF(AND(Data!$N$7=3,Data!D313&lt;&gt;""),Data!D313,IF(AND(Data!$N$7=4,Data!E313&lt;&gt;""),Data!E313,IF(AND(Data!$N$7=5,Data!F313&lt;&gt;""),Data!F313,IF(AND(Data!$N$7=6,Data!G313&lt;&gt;""),Data!G313,IF(AND(Data!$N$7=7,Data!H313&lt;&gt;""),Data!H313,IF(AND(Data!$N$7=8,Data!I313&lt;&gt;""),Data!I313,IF(AND(Data!$N$7=9,Data!J313&lt;&gt;""),Data!J313,IF(AND(Data!$N$7=10,Data!K313&lt;&gt;""),Data!K313,""))))))))))</f>
        <v/>
      </c>
    </row>
    <row r="317" spans="2:2" x14ac:dyDescent="0.15">
      <c r="B317" s="159" t="str">
        <f>IF(AND(Data!$N$7=1,Data!B314&lt;&gt;""),Data!B314,IF(AND(Data!$N$7=2,Data!C314&lt;&gt;""),Data!C314,IF(AND(Data!$N$7=3,Data!D314&lt;&gt;""),Data!D314,IF(AND(Data!$N$7=4,Data!E314&lt;&gt;""),Data!E314,IF(AND(Data!$N$7=5,Data!F314&lt;&gt;""),Data!F314,IF(AND(Data!$N$7=6,Data!G314&lt;&gt;""),Data!G314,IF(AND(Data!$N$7=7,Data!H314&lt;&gt;""),Data!H314,IF(AND(Data!$N$7=8,Data!I314&lt;&gt;""),Data!I314,IF(AND(Data!$N$7=9,Data!J314&lt;&gt;""),Data!J314,IF(AND(Data!$N$7=10,Data!K314&lt;&gt;""),Data!K314,""))))))))))</f>
        <v/>
      </c>
    </row>
    <row r="318" spans="2:2" x14ac:dyDescent="0.15">
      <c r="B318" s="159" t="str">
        <f>IF(AND(Data!$N$7=1,Data!B315&lt;&gt;""),Data!B315,IF(AND(Data!$N$7=2,Data!C315&lt;&gt;""),Data!C315,IF(AND(Data!$N$7=3,Data!D315&lt;&gt;""),Data!D315,IF(AND(Data!$N$7=4,Data!E315&lt;&gt;""),Data!E315,IF(AND(Data!$N$7=5,Data!F315&lt;&gt;""),Data!F315,IF(AND(Data!$N$7=6,Data!G315&lt;&gt;""),Data!G315,IF(AND(Data!$N$7=7,Data!H315&lt;&gt;""),Data!H315,IF(AND(Data!$N$7=8,Data!I315&lt;&gt;""),Data!I315,IF(AND(Data!$N$7=9,Data!J315&lt;&gt;""),Data!J315,IF(AND(Data!$N$7=10,Data!K315&lt;&gt;""),Data!K315,""))))))))))</f>
        <v/>
      </c>
    </row>
    <row r="319" spans="2:2" x14ac:dyDescent="0.15">
      <c r="B319" s="159" t="str">
        <f>IF(AND(Data!$N$7=1,Data!B316&lt;&gt;""),Data!B316,IF(AND(Data!$N$7=2,Data!C316&lt;&gt;""),Data!C316,IF(AND(Data!$N$7=3,Data!D316&lt;&gt;""),Data!D316,IF(AND(Data!$N$7=4,Data!E316&lt;&gt;""),Data!E316,IF(AND(Data!$N$7=5,Data!F316&lt;&gt;""),Data!F316,IF(AND(Data!$N$7=6,Data!G316&lt;&gt;""),Data!G316,IF(AND(Data!$N$7=7,Data!H316&lt;&gt;""),Data!H316,IF(AND(Data!$N$7=8,Data!I316&lt;&gt;""),Data!I316,IF(AND(Data!$N$7=9,Data!J316&lt;&gt;""),Data!J316,IF(AND(Data!$N$7=10,Data!K316&lt;&gt;""),Data!K316,""))))))))))</f>
        <v/>
      </c>
    </row>
    <row r="320" spans="2:2" x14ac:dyDescent="0.15">
      <c r="B320" s="159" t="str">
        <f>IF(AND(Data!$N$7=1,Data!B317&lt;&gt;""),Data!B317,IF(AND(Data!$N$7=2,Data!C317&lt;&gt;""),Data!C317,IF(AND(Data!$N$7=3,Data!D317&lt;&gt;""),Data!D317,IF(AND(Data!$N$7=4,Data!E317&lt;&gt;""),Data!E317,IF(AND(Data!$N$7=5,Data!F317&lt;&gt;""),Data!F317,IF(AND(Data!$N$7=6,Data!G317&lt;&gt;""),Data!G317,IF(AND(Data!$N$7=7,Data!H317&lt;&gt;""),Data!H317,IF(AND(Data!$N$7=8,Data!I317&lt;&gt;""),Data!I317,IF(AND(Data!$N$7=9,Data!J317&lt;&gt;""),Data!J317,IF(AND(Data!$N$7=10,Data!K317&lt;&gt;""),Data!K317,""))))))))))</f>
        <v/>
      </c>
    </row>
    <row r="321" spans="2:2" x14ac:dyDescent="0.15">
      <c r="B321" s="159" t="str">
        <f>IF(AND(Data!$N$7=1,Data!B318&lt;&gt;""),Data!B318,IF(AND(Data!$N$7=2,Data!C318&lt;&gt;""),Data!C318,IF(AND(Data!$N$7=3,Data!D318&lt;&gt;""),Data!D318,IF(AND(Data!$N$7=4,Data!E318&lt;&gt;""),Data!E318,IF(AND(Data!$N$7=5,Data!F318&lt;&gt;""),Data!F318,IF(AND(Data!$N$7=6,Data!G318&lt;&gt;""),Data!G318,IF(AND(Data!$N$7=7,Data!H318&lt;&gt;""),Data!H318,IF(AND(Data!$N$7=8,Data!I318&lt;&gt;""),Data!I318,IF(AND(Data!$N$7=9,Data!J318&lt;&gt;""),Data!J318,IF(AND(Data!$N$7=10,Data!K318&lt;&gt;""),Data!K318,""))))))))))</f>
        <v/>
      </c>
    </row>
    <row r="322" spans="2:2" x14ac:dyDescent="0.15">
      <c r="B322" s="159" t="str">
        <f>IF(AND(Data!$N$7=1,Data!B319&lt;&gt;""),Data!B319,IF(AND(Data!$N$7=2,Data!C319&lt;&gt;""),Data!C319,IF(AND(Data!$N$7=3,Data!D319&lt;&gt;""),Data!D319,IF(AND(Data!$N$7=4,Data!E319&lt;&gt;""),Data!E319,IF(AND(Data!$N$7=5,Data!F319&lt;&gt;""),Data!F319,IF(AND(Data!$N$7=6,Data!G319&lt;&gt;""),Data!G319,IF(AND(Data!$N$7=7,Data!H319&lt;&gt;""),Data!H319,IF(AND(Data!$N$7=8,Data!I319&lt;&gt;""),Data!I319,IF(AND(Data!$N$7=9,Data!J319&lt;&gt;""),Data!J319,IF(AND(Data!$N$7=10,Data!K319&lt;&gt;""),Data!K319,""))))))))))</f>
        <v/>
      </c>
    </row>
    <row r="323" spans="2:2" x14ac:dyDescent="0.15">
      <c r="B323" s="159" t="str">
        <f>IF(AND(Data!$N$7=1,Data!B320&lt;&gt;""),Data!B320,IF(AND(Data!$N$7=2,Data!C320&lt;&gt;""),Data!C320,IF(AND(Data!$N$7=3,Data!D320&lt;&gt;""),Data!D320,IF(AND(Data!$N$7=4,Data!E320&lt;&gt;""),Data!E320,IF(AND(Data!$N$7=5,Data!F320&lt;&gt;""),Data!F320,IF(AND(Data!$N$7=6,Data!G320&lt;&gt;""),Data!G320,IF(AND(Data!$N$7=7,Data!H320&lt;&gt;""),Data!H320,IF(AND(Data!$N$7=8,Data!I320&lt;&gt;""),Data!I320,IF(AND(Data!$N$7=9,Data!J320&lt;&gt;""),Data!J320,IF(AND(Data!$N$7=10,Data!K320&lt;&gt;""),Data!K320,""))))))))))</f>
        <v/>
      </c>
    </row>
    <row r="324" spans="2:2" x14ac:dyDescent="0.15">
      <c r="B324" s="159" t="str">
        <f>IF(AND(Data!$N$7=1,Data!B321&lt;&gt;""),Data!B321,IF(AND(Data!$N$7=2,Data!C321&lt;&gt;""),Data!C321,IF(AND(Data!$N$7=3,Data!D321&lt;&gt;""),Data!D321,IF(AND(Data!$N$7=4,Data!E321&lt;&gt;""),Data!E321,IF(AND(Data!$N$7=5,Data!F321&lt;&gt;""),Data!F321,IF(AND(Data!$N$7=6,Data!G321&lt;&gt;""),Data!G321,IF(AND(Data!$N$7=7,Data!H321&lt;&gt;""),Data!H321,IF(AND(Data!$N$7=8,Data!I321&lt;&gt;""),Data!I321,IF(AND(Data!$N$7=9,Data!J321&lt;&gt;""),Data!J321,IF(AND(Data!$N$7=10,Data!K321&lt;&gt;""),Data!K321,""))))))))))</f>
        <v/>
      </c>
    </row>
    <row r="325" spans="2:2" x14ac:dyDescent="0.15">
      <c r="B325" s="159" t="str">
        <f>IF(AND(Data!$N$7=1,Data!B322&lt;&gt;""),Data!B322,IF(AND(Data!$N$7=2,Data!C322&lt;&gt;""),Data!C322,IF(AND(Data!$N$7=3,Data!D322&lt;&gt;""),Data!D322,IF(AND(Data!$N$7=4,Data!E322&lt;&gt;""),Data!E322,IF(AND(Data!$N$7=5,Data!F322&lt;&gt;""),Data!F322,IF(AND(Data!$N$7=6,Data!G322&lt;&gt;""),Data!G322,IF(AND(Data!$N$7=7,Data!H322&lt;&gt;""),Data!H322,IF(AND(Data!$N$7=8,Data!I322&lt;&gt;""),Data!I322,IF(AND(Data!$N$7=9,Data!J322&lt;&gt;""),Data!J322,IF(AND(Data!$N$7=10,Data!K322&lt;&gt;""),Data!K322,""))))))))))</f>
        <v/>
      </c>
    </row>
    <row r="326" spans="2:2" x14ac:dyDescent="0.15">
      <c r="B326" s="159" t="str">
        <f>IF(AND(Data!$N$7=1,Data!B323&lt;&gt;""),Data!B323,IF(AND(Data!$N$7=2,Data!C323&lt;&gt;""),Data!C323,IF(AND(Data!$N$7=3,Data!D323&lt;&gt;""),Data!D323,IF(AND(Data!$N$7=4,Data!E323&lt;&gt;""),Data!E323,IF(AND(Data!$N$7=5,Data!F323&lt;&gt;""),Data!F323,IF(AND(Data!$N$7=6,Data!G323&lt;&gt;""),Data!G323,IF(AND(Data!$N$7=7,Data!H323&lt;&gt;""),Data!H323,IF(AND(Data!$N$7=8,Data!I323&lt;&gt;""),Data!I323,IF(AND(Data!$N$7=9,Data!J323&lt;&gt;""),Data!J323,IF(AND(Data!$N$7=10,Data!K323&lt;&gt;""),Data!K323,""))))))))))</f>
        <v/>
      </c>
    </row>
    <row r="327" spans="2:2" x14ac:dyDescent="0.15">
      <c r="B327" s="159" t="str">
        <f>IF(AND(Data!$N$7=1,Data!B324&lt;&gt;""),Data!B324,IF(AND(Data!$N$7=2,Data!C324&lt;&gt;""),Data!C324,IF(AND(Data!$N$7=3,Data!D324&lt;&gt;""),Data!D324,IF(AND(Data!$N$7=4,Data!E324&lt;&gt;""),Data!E324,IF(AND(Data!$N$7=5,Data!F324&lt;&gt;""),Data!F324,IF(AND(Data!$N$7=6,Data!G324&lt;&gt;""),Data!G324,IF(AND(Data!$N$7=7,Data!H324&lt;&gt;""),Data!H324,IF(AND(Data!$N$7=8,Data!I324&lt;&gt;""),Data!I324,IF(AND(Data!$N$7=9,Data!J324&lt;&gt;""),Data!J324,IF(AND(Data!$N$7=10,Data!K324&lt;&gt;""),Data!K324,""))))))))))</f>
        <v/>
      </c>
    </row>
    <row r="328" spans="2:2" x14ac:dyDescent="0.15">
      <c r="B328" s="159" t="str">
        <f>IF(AND(Data!$N$7=1,Data!B325&lt;&gt;""),Data!B325,IF(AND(Data!$N$7=2,Data!C325&lt;&gt;""),Data!C325,IF(AND(Data!$N$7=3,Data!D325&lt;&gt;""),Data!D325,IF(AND(Data!$N$7=4,Data!E325&lt;&gt;""),Data!E325,IF(AND(Data!$N$7=5,Data!F325&lt;&gt;""),Data!F325,IF(AND(Data!$N$7=6,Data!G325&lt;&gt;""),Data!G325,IF(AND(Data!$N$7=7,Data!H325&lt;&gt;""),Data!H325,IF(AND(Data!$N$7=8,Data!I325&lt;&gt;""),Data!I325,IF(AND(Data!$N$7=9,Data!J325&lt;&gt;""),Data!J325,IF(AND(Data!$N$7=10,Data!K325&lt;&gt;""),Data!K325,""))))))))))</f>
        <v/>
      </c>
    </row>
    <row r="329" spans="2:2" x14ac:dyDescent="0.15">
      <c r="B329" s="159" t="str">
        <f>IF(AND(Data!$N$7=1,Data!B326&lt;&gt;""),Data!B326,IF(AND(Data!$N$7=2,Data!C326&lt;&gt;""),Data!C326,IF(AND(Data!$N$7=3,Data!D326&lt;&gt;""),Data!D326,IF(AND(Data!$N$7=4,Data!E326&lt;&gt;""),Data!E326,IF(AND(Data!$N$7=5,Data!F326&lt;&gt;""),Data!F326,IF(AND(Data!$N$7=6,Data!G326&lt;&gt;""),Data!G326,IF(AND(Data!$N$7=7,Data!H326&lt;&gt;""),Data!H326,IF(AND(Data!$N$7=8,Data!I326&lt;&gt;""),Data!I326,IF(AND(Data!$N$7=9,Data!J326&lt;&gt;""),Data!J326,IF(AND(Data!$N$7=10,Data!K326&lt;&gt;""),Data!K326,""))))))))))</f>
        <v/>
      </c>
    </row>
    <row r="330" spans="2:2" x14ac:dyDescent="0.15">
      <c r="B330" s="159" t="str">
        <f>IF(AND(Data!$N$7=1,Data!B327&lt;&gt;""),Data!B327,IF(AND(Data!$N$7=2,Data!C327&lt;&gt;""),Data!C327,IF(AND(Data!$N$7=3,Data!D327&lt;&gt;""),Data!D327,IF(AND(Data!$N$7=4,Data!E327&lt;&gt;""),Data!E327,IF(AND(Data!$N$7=5,Data!F327&lt;&gt;""),Data!F327,IF(AND(Data!$N$7=6,Data!G327&lt;&gt;""),Data!G327,IF(AND(Data!$N$7=7,Data!H327&lt;&gt;""),Data!H327,IF(AND(Data!$N$7=8,Data!I327&lt;&gt;""),Data!I327,IF(AND(Data!$N$7=9,Data!J327&lt;&gt;""),Data!J327,IF(AND(Data!$N$7=10,Data!K327&lt;&gt;""),Data!K327,""))))))))))</f>
        <v/>
      </c>
    </row>
    <row r="331" spans="2:2" x14ac:dyDescent="0.15">
      <c r="B331" s="159" t="str">
        <f>IF(AND(Data!$N$7=1,Data!B328&lt;&gt;""),Data!B328,IF(AND(Data!$N$7=2,Data!C328&lt;&gt;""),Data!C328,IF(AND(Data!$N$7=3,Data!D328&lt;&gt;""),Data!D328,IF(AND(Data!$N$7=4,Data!E328&lt;&gt;""),Data!E328,IF(AND(Data!$N$7=5,Data!F328&lt;&gt;""),Data!F328,IF(AND(Data!$N$7=6,Data!G328&lt;&gt;""),Data!G328,IF(AND(Data!$N$7=7,Data!H328&lt;&gt;""),Data!H328,IF(AND(Data!$N$7=8,Data!I328&lt;&gt;""),Data!I328,IF(AND(Data!$N$7=9,Data!J328&lt;&gt;""),Data!J328,IF(AND(Data!$N$7=10,Data!K328&lt;&gt;""),Data!K328,""))))))))))</f>
        <v/>
      </c>
    </row>
    <row r="332" spans="2:2" x14ac:dyDescent="0.15">
      <c r="B332" s="159" t="str">
        <f>IF(AND(Data!$N$7=1,Data!B329&lt;&gt;""),Data!B329,IF(AND(Data!$N$7=2,Data!C329&lt;&gt;""),Data!C329,IF(AND(Data!$N$7=3,Data!D329&lt;&gt;""),Data!D329,IF(AND(Data!$N$7=4,Data!E329&lt;&gt;""),Data!E329,IF(AND(Data!$N$7=5,Data!F329&lt;&gt;""),Data!F329,IF(AND(Data!$N$7=6,Data!G329&lt;&gt;""),Data!G329,IF(AND(Data!$N$7=7,Data!H329&lt;&gt;""),Data!H329,IF(AND(Data!$N$7=8,Data!I329&lt;&gt;""),Data!I329,IF(AND(Data!$N$7=9,Data!J329&lt;&gt;""),Data!J329,IF(AND(Data!$N$7=10,Data!K329&lt;&gt;""),Data!K329,""))))))))))</f>
        <v/>
      </c>
    </row>
    <row r="333" spans="2:2" x14ac:dyDescent="0.15">
      <c r="B333" s="159" t="str">
        <f>IF(AND(Data!$N$7=1,Data!B330&lt;&gt;""),Data!B330,IF(AND(Data!$N$7=2,Data!C330&lt;&gt;""),Data!C330,IF(AND(Data!$N$7=3,Data!D330&lt;&gt;""),Data!D330,IF(AND(Data!$N$7=4,Data!E330&lt;&gt;""),Data!E330,IF(AND(Data!$N$7=5,Data!F330&lt;&gt;""),Data!F330,IF(AND(Data!$N$7=6,Data!G330&lt;&gt;""),Data!G330,IF(AND(Data!$N$7=7,Data!H330&lt;&gt;""),Data!H330,IF(AND(Data!$N$7=8,Data!I330&lt;&gt;""),Data!I330,IF(AND(Data!$N$7=9,Data!J330&lt;&gt;""),Data!J330,IF(AND(Data!$N$7=10,Data!K330&lt;&gt;""),Data!K330,""))))))))))</f>
        <v/>
      </c>
    </row>
    <row r="334" spans="2:2" x14ac:dyDescent="0.15">
      <c r="B334" s="159" t="str">
        <f>IF(AND(Data!$N$7=1,Data!B331&lt;&gt;""),Data!B331,IF(AND(Data!$N$7=2,Data!C331&lt;&gt;""),Data!C331,IF(AND(Data!$N$7=3,Data!D331&lt;&gt;""),Data!D331,IF(AND(Data!$N$7=4,Data!E331&lt;&gt;""),Data!E331,IF(AND(Data!$N$7=5,Data!F331&lt;&gt;""),Data!F331,IF(AND(Data!$N$7=6,Data!G331&lt;&gt;""),Data!G331,IF(AND(Data!$N$7=7,Data!H331&lt;&gt;""),Data!H331,IF(AND(Data!$N$7=8,Data!I331&lt;&gt;""),Data!I331,IF(AND(Data!$N$7=9,Data!J331&lt;&gt;""),Data!J331,IF(AND(Data!$N$7=10,Data!K331&lt;&gt;""),Data!K331,""))))))))))</f>
        <v/>
      </c>
    </row>
    <row r="335" spans="2:2" x14ac:dyDescent="0.15">
      <c r="B335" s="159" t="str">
        <f>IF(AND(Data!$N$7=1,Data!B332&lt;&gt;""),Data!B332,IF(AND(Data!$N$7=2,Data!C332&lt;&gt;""),Data!C332,IF(AND(Data!$N$7=3,Data!D332&lt;&gt;""),Data!D332,IF(AND(Data!$N$7=4,Data!E332&lt;&gt;""),Data!E332,IF(AND(Data!$N$7=5,Data!F332&lt;&gt;""),Data!F332,IF(AND(Data!$N$7=6,Data!G332&lt;&gt;""),Data!G332,IF(AND(Data!$N$7=7,Data!H332&lt;&gt;""),Data!H332,IF(AND(Data!$N$7=8,Data!I332&lt;&gt;""),Data!I332,IF(AND(Data!$N$7=9,Data!J332&lt;&gt;""),Data!J332,IF(AND(Data!$N$7=10,Data!K332&lt;&gt;""),Data!K332,""))))))))))</f>
        <v/>
      </c>
    </row>
    <row r="336" spans="2:2" x14ac:dyDescent="0.15">
      <c r="B336" s="159" t="str">
        <f>IF(AND(Data!$N$7=1,Data!B333&lt;&gt;""),Data!B333,IF(AND(Data!$N$7=2,Data!C333&lt;&gt;""),Data!C333,IF(AND(Data!$N$7=3,Data!D333&lt;&gt;""),Data!D333,IF(AND(Data!$N$7=4,Data!E333&lt;&gt;""),Data!E333,IF(AND(Data!$N$7=5,Data!F333&lt;&gt;""),Data!F333,IF(AND(Data!$N$7=6,Data!G333&lt;&gt;""),Data!G333,IF(AND(Data!$N$7=7,Data!H333&lt;&gt;""),Data!H333,IF(AND(Data!$N$7=8,Data!I333&lt;&gt;""),Data!I333,IF(AND(Data!$N$7=9,Data!J333&lt;&gt;""),Data!J333,IF(AND(Data!$N$7=10,Data!K333&lt;&gt;""),Data!K333,""))))))))))</f>
        <v/>
      </c>
    </row>
    <row r="337" spans="2:2" x14ac:dyDescent="0.15">
      <c r="B337" s="159" t="str">
        <f>IF(AND(Data!$N$7=1,Data!B334&lt;&gt;""),Data!B334,IF(AND(Data!$N$7=2,Data!C334&lt;&gt;""),Data!C334,IF(AND(Data!$N$7=3,Data!D334&lt;&gt;""),Data!D334,IF(AND(Data!$N$7=4,Data!E334&lt;&gt;""),Data!E334,IF(AND(Data!$N$7=5,Data!F334&lt;&gt;""),Data!F334,IF(AND(Data!$N$7=6,Data!G334&lt;&gt;""),Data!G334,IF(AND(Data!$N$7=7,Data!H334&lt;&gt;""),Data!H334,IF(AND(Data!$N$7=8,Data!I334&lt;&gt;""),Data!I334,IF(AND(Data!$N$7=9,Data!J334&lt;&gt;""),Data!J334,IF(AND(Data!$N$7=10,Data!K334&lt;&gt;""),Data!K334,""))))))))))</f>
        <v/>
      </c>
    </row>
    <row r="338" spans="2:2" x14ac:dyDescent="0.15">
      <c r="B338" s="159" t="str">
        <f>IF(AND(Data!$N$7=1,Data!B335&lt;&gt;""),Data!B335,IF(AND(Data!$N$7=2,Data!C335&lt;&gt;""),Data!C335,IF(AND(Data!$N$7=3,Data!D335&lt;&gt;""),Data!D335,IF(AND(Data!$N$7=4,Data!E335&lt;&gt;""),Data!E335,IF(AND(Data!$N$7=5,Data!F335&lt;&gt;""),Data!F335,IF(AND(Data!$N$7=6,Data!G335&lt;&gt;""),Data!G335,IF(AND(Data!$N$7=7,Data!H335&lt;&gt;""),Data!H335,IF(AND(Data!$N$7=8,Data!I335&lt;&gt;""),Data!I335,IF(AND(Data!$N$7=9,Data!J335&lt;&gt;""),Data!J335,IF(AND(Data!$N$7=10,Data!K335&lt;&gt;""),Data!K335,""))))))))))</f>
        <v/>
      </c>
    </row>
    <row r="339" spans="2:2" x14ac:dyDescent="0.15">
      <c r="B339" s="159" t="str">
        <f>IF(AND(Data!$N$7=1,Data!B336&lt;&gt;""),Data!B336,IF(AND(Data!$N$7=2,Data!C336&lt;&gt;""),Data!C336,IF(AND(Data!$N$7=3,Data!D336&lt;&gt;""),Data!D336,IF(AND(Data!$N$7=4,Data!E336&lt;&gt;""),Data!E336,IF(AND(Data!$N$7=5,Data!F336&lt;&gt;""),Data!F336,IF(AND(Data!$N$7=6,Data!G336&lt;&gt;""),Data!G336,IF(AND(Data!$N$7=7,Data!H336&lt;&gt;""),Data!H336,IF(AND(Data!$N$7=8,Data!I336&lt;&gt;""),Data!I336,IF(AND(Data!$N$7=9,Data!J336&lt;&gt;""),Data!J336,IF(AND(Data!$N$7=10,Data!K336&lt;&gt;""),Data!K336,""))))))))))</f>
        <v/>
      </c>
    </row>
    <row r="340" spans="2:2" x14ac:dyDescent="0.15">
      <c r="B340" s="159" t="str">
        <f>IF(AND(Data!$N$7=1,Data!B337&lt;&gt;""),Data!B337,IF(AND(Data!$N$7=2,Data!C337&lt;&gt;""),Data!C337,IF(AND(Data!$N$7=3,Data!D337&lt;&gt;""),Data!D337,IF(AND(Data!$N$7=4,Data!E337&lt;&gt;""),Data!E337,IF(AND(Data!$N$7=5,Data!F337&lt;&gt;""),Data!F337,IF(AND(Data!$N$7=6,Data!G337&lt;&gt;""),Data!G337,IF(AND(Data!$N$7=7,Data!H337&lt;&gt;""),Data!H337,IF(AND(Data!$N$7=8,Data!I337&lt;&gt;""),Data!I337,IF(AND(Data!$N$7=9,Data!J337&lt;&gt;""),Data!J337,IF(AND(Data!$N$7=10,Data!K337&lt;&gt;""),Data!K337,""))))))))))</f>
        <v/>
      </c>
    </row>
    <row r="341" spans="2:2" x14ac:dyDescent="0.15">
      <c r="B341" s="159" t="str">
        <f>IF(AND(Data!$N$7=1,Data!B338&lt;&gt;""),Data!B338,IF(AND(Data!$N$7=2,Data!C338&lt;&gt;""),Data!C338,IF(AND(Data!$N$7=3,Data!D338&lt;&gt;""),Data!D338,IF(AND(Data!$N$7=4,Data!E338&lt;&gt;""),Data!E338,IF(AND(Data!$N$7=5,Data!F338&lt;&gt;""),Data!F338,IF(AND(Data!$N$7=6,Data!G338&lt;&gt;""),Data!G338,IF(AND(Data!$N$7=7,Data!H338&lt;&gt;""),Data!H338,IF(AND(Data!$N$7=8,Data!I338&lt;&gt;""),Data!I338,IF(AND(Data!$N$7=9,Data!J338&lt;&gt;""),Data!J338,IF(AND(Data!$N$7=10,Data!K338&lt;&gt;""),Data!K338,""))))))))))</f>
        <v/>
      </c>
    </row>
    <row r="342" spans="2:2" x14ac:dyDescent="0.15">
      <c r="B342" s="159" t="str">
        <f>IF(AND(Data!$N$7=1,Data!B339&lt;&gt;""),Data!B339,IF(AND(Data!$N$7=2,Data!C339&lt;&gt;""),Data!C339,IF(AND(Data!$N$7=3,Data!D339&lt;&gt;""),Data!D339,IF(AND(Data!$N$7=4,Data!E339&lt;&gt;""),Data!E339,IF(AND(Data!$N$7=5,Data!F339&lt;&gt;""),Data!F339,IF(AND(Data!$N$7=6,Data!G339&lt;&gt;""),Data!G339,IF(AND(Data!$N$7=7,Data!H339&lt;&gt;""),Data!H339,IF(AND(Data!$N$7=8,Data!I339&lt;&gt;""),Data!I339,IF(AND(Data!$N$7=9,Data!J339&lt;&gt;""),Data!J339,IF(AND(Data!$N$7=10,Data!K339&lt;&gt;""),Data!K339,""))))))))))</f>
        <v/>
      </c>
    </row>
    <row r="343" spans="2:2" x14ac:dyDescent="0.15">
      <c r="B343" s="159" t="str">
        <f>IF(AND(Data!$N$7=1,Data!B340&lt;&gt;""),Data!B340,IF(AND(Data!$N$7=2,Data!C340&lt;&gt;""),Data!C340,IF(AND(Data!$N$7=3,Data!D340&lt;&gt;""),Data!D340,IF(AND(Data!$N$7=4,Data!E340&lt;&gt;""),Data!E340,IF(AND(Data!$N$7=5,Data!F340&lt;&gt;""),Data!F340,IF(AND(Data!$N$7=6,Data!G340&lt;&gt;""),Data!G340,IF(AND(Data!$N$7=7,Data!H340&lt;&gt;""),Data!H340,IF(AND(Data!$N$7=8,Data!I340&lt;&gt;""),Data!I340,IF(AND(Data!$N$7=9,Data!J340&lt;&gt;""),Data!J340,IF(AND(Data!$N$7=10,Data!K340&lt;&gt;""),Data!K340,""))))))))))</f>
        <v/>
      </c>
    </row>
    <row r="344" spans="2:2" x14ac:dyDescent="0.15">
      <c r="B344" s="159" t="str">
        <f>IF(AND(Data!$N$7=1,Data!B341&lt;&gt;""),Data!B341,IF(AND(Data!$N$7=2,Data!C341&lt;&gt;""),Data!C341,IF(AND(Data!$N$7=3,Data!D341&lt;&gt;""),Data!D341,IF(AND(Data!$N$7=4,Data!E341&lt;&gt;""),Data!E341,IF(AND(Data!$N$7=5,Data!F341&lt;&gt;""),Data!F341,IF(AND(Data!$N$7=6,Data!G341&lt;&gt;""),Data!G341,IF(AND(Data!$N$7=7,Data!H341&lt;&gt;""),Data!H341,IF(AND(Data!$N$7=8,Data!I341&lt;&gt;""),Data!I341,IF(AND(Data!$N$7=9,Data!J341&lt;&gt;""),Data!J341,IF(AND(Data!$N$7=10,Data!K341&lt;&gt;""),Data!K341,""))))))))))</f>
        <v/>
      </c>
    </row>
    <row r="345" spans="2:2" x14ac:dyDescent="0.15">
      <c r="B345" s="159" t="str">
        <f>IF(AND(Data!$N$7=1,Data!B342&lt;&gt;""),Data!B342,IF(AND(Data!$N$7=2,Data!C342&lt;&gt;""),Data!C342,IF(AND(Data!$N$7=3,Data!D342&lt;&gt;""),Data!D342,IF(AND(Data!$N$7=4,Data!E342&lt;&gt;""),Data!E342,IF(AND(Data!$N$7=5,Data!F342&lt;&gt;""),Data!F342,IF(AND(Data!$N$7=6,Data!G342&lt;&gt;""),Data!G342,IF(AND(Data!$N$7=7,Data!H342&lt;&gt;""),Data!H342,IF(AND(Data!$N$7=8,Data!I342&lt;&gt;""),Data!I342,IF(AND(Data!$N$7=9,Data!J342&lt;&gt;""),Data!J342,IF(AND(Data!$N$7=10,Data!K342&lt;&gt;""),Data!K342,""))))))))))</f>
        <v/>
      </c>
    </row>
    <row r="346" spans="2:2" x14ac:dyDescent="0.15">
      <c r="B346" s="159" t="str">
        <f>IF(AND(Data!$N$7=1,Data!B343&lt;&gt;""),Data!B343,IF(AND(Data!$N$7=2,Data!C343&lt;&gt;""),Data!C343,IF(AND(Data!$N$7=3,Data!D343&lt;&gt;""),Data!D343,IF(AND(Data!$N$7=4,Data!E343&lt;&gt;""),Data!E343,IF(AND(Data!$N$7=5,Data!F343&lt;&gt;""),Data!F343,IF(AND(Data!$N$7=6,Data!G343&lt;&gt;""),Data!G343,IF(AND(Data!$N$7=7,Data!H343&lt;&gt;""),Data!H343,IF(AND(Data!$N$7=8,Data!I343&lt;&gt;""),Data!I343,IF(AND(Data!$N$7=9,Data!J343&lt;&gt;""),Data!J343,IF(AND(Data!$N$7=10,Data!K343&lt;&gt;""),Data!K343,""))))))))))</f>
        <v/>
      </c>
    </row>
    <row r="347" spans="2:2" x14ac:dyDescent="0.15">
      <c r="B347" s="159" t="str">
        <f>IF(AND(Data!$N$7=1,Data!B344&lt;&gt;""),Data!B344,IF(AND(Data!$N$7=2,Data!C344&lt;&gt;""),Data!C344,IF(AND(Data!$N$7=3,Data!D344&lt;&gt;""),Data!D344,IF(AND(Data!$N$7=4,Data!E344&lt;&gt;""),Data!E344,IF(AND(Data!$N$7=5,Data!F344&lt;&gt;""),Data!F344,IF(AND(Data!$N$7=6,Data!G344&lt;&gt;""),Data!G344,IF(AND(Data!$N$7=7,Data!H344&lt;&gt;""),Data!H344,IF(AND(Data!$N$7=8,Data!I344&lt;&gt;""),Data!I344,IF(AND(Data!$N$7=9,Data!J344&lt;&gt;""),Data!J344,IF(AND(Data!$N$7=10,Data!K344&lt;&gt;""),Data!K344,""))))))))))</f>
        <v/>
      </c>
    </row>
    <row r="348" spans="2:2" x14ac:dyDescent="0.15">
      <c r="B348" s="159" t="str">
        <f>IF(AND(Data!$N$7=1,Data!B345&lt;&gt;""),Data!B345,IF(AND(Data!$N$7=2,Data!C345&lt;&gt;""),Data!C345,IF(AND(Data!$N$7=3,Data!D345&lt;&gt;""),Data!D345,IF(AND(Data!$N$7=4,Data!E345&lt;&gt;""),Data!E345,IF(AND(Data!$N$7=5,Data!F345&lt;&gt;""),Data!F345,IF(AND(Data!$N$7=6,Data!G345&lt;&gt;""),Data!G345,IF(AND(Data!$N$7=7,Data!H345&lt;&gt;""),Data!H345,IF(AND(Data!$N$7=8,Data!I345&lt;&gt;""),Data!I345,IF(AND(Data!$N$7=9,Data!J345&lt;&gt;""),Data!J345,IF(AND(Data!$N$7=10,Data!K345&lt;&gt;""),Data!K345,""))))))))))</f>
        <v/>
      </c>
    </row>
    <row r="349" spans="2:2" x14ac:dyDescent="0.15">
      <c r="B349" s="159" t="str">
        <f>IF(AND(Data!$N$7=1,Data!B346&lt;&gt;""),Data!B346,IF(AND(Data!$N$7=2,Data!C346&lt;&gt;""),Data!C346,IF(AND(Data!$N$7=3,Data!D346&lt;&gt;""),Data!D346,IF(AND(Data!$N$7=4,Data!E346&lt;&gt;""),Data!E346,IF(AND(Data!$N$7=5,Data!F346&lt;&gt;""),Data!F346,IF(AND(Data!$N$7=6,Data!G346&lt;&gt;""),Data!G346,IF(AND(Data!$N$7=7,Data!H346&lt;&gt;""),Data!H346,IF(AND(Data!$N$7=8,Data!I346&lt;&gt;""),Data!I346,IF(AND(Data!$N$7=9,Data!J346&lt;&gt;""),Data!J346,IF(AND(Data!$N$7=10,Data!K346&lt;&gt;""),Data!K346,""))))))))))</f>
        <v/>
      </c>
    </row>
    <row r="350" spans="2:2" x14ac:dyDescent="0.15">
      <c r="B350" s="159" t="str">
        <f>IF(AND(Data!$N$7=1,Data!B347&lt;&gt;""),Data!B347,IF(AND(Data!$N$7=2,Data!C347&lt;&gt;""),Data!C347,IF(AND(Data!$N$7=3,Data!D347&lt;&gt;""),Data!D347,IF(AND(Data!$N$7=4,Data!E347&lt;&gt;""),Data!E347,IF(AND(Data!$N$7=5,Data!F347&lt;&gt;""),Data!F347,IF(AND(Data!$N$7=6,Data!G347&lt;&gt;""),Data!G347,IF(AND(Data!$N$7=7,Data!H347&lt;&gt;""),Data!H347,IF(AND(Data!$N$7=8,Data!I347&lt;&gt;""),Data!I347,IF(AND(Data!$N$7=9,Data!J347&lt;&gt;""),Data!J347,IF(AND(Data!$N$7=10,Data!K347&lt;&gt;""),Data!K347,""))))))))))</f>
        <v/>
      </c>
    </row>
    <row r="351" spans="2:2" x14ac:dyDescent="0.15">
      <c r="B351" s="159" t="str">
        <f>IF(AND(Data!$N$7=1,Data!B348&lt;&gt;""),Data!B348,IF(AND(Data!$N$7=2,Data!C348&lt;&gt;""),Data!C348,IF(AND(Data!$N$7=3,Data!D348&lt;&gt;""),Data!D348,IF(AND(Data!$N$7=4,Data!E348&lt;&gt;""),Data!E348,IF(AND(Data!$N$7=5,Data!F348&lt;&gt;""),Data!F348,IF(AND(Data!$N$7=6,Data!G348&lt;&gt;""),Data!G348,IF(AND(Data!$N$7=7,Data!H348&lt;&gt;""),Data!H348,IF(AND(Data!$N$7=8,Data!I348&lt;&gt;""),Data!I348,IF(AND(Data!$N$7=9,Data!J348&lt;&gt;""),Data!J348,IF(AND(Data!$N$7=10,Data!K348&lt;&gt;""),Data!K348,""))))))))))</f>
        <v/>
      </c>
    </row>
    <row r="352" spans="2:2" x14ac:dyDescent="0.15">
      <c r="B352" s="159" t="str">
        <f>IF(AND(Data!$N$7=1,Data!B349&lt;&gt;""),Data!B349,IF(AND(Data!$N$7=2,Data!C349&lt;&gt;""),Data!C349,IF(AND(Data!$N$7=3,Data!D349&lt;&gt;""),Data!D349,IF(AND(Data!$N$7=4,Data!E349&lt;&gt;""),Data!E349,IF(AND(Data!$N$7=5,Data!F349&lt;&gt;""),Data!F349,IF(AND(Data!$N$7=6,Data!G349&lt;&gt;""),Data!G349,IF(AND(Data!$N$7=7,Data!H349&lt;&gt;""),Data!H349,IF(AND(Data!$N$7=8,Data!I349&lt;&gt;""),Data!I349,IF(AND(Data!$N$7=9,Data!J349&lt;&gt;""),Data!J349,IF(AND(Data!$N$7=10,Data!K349&lt;&gt;""),Data!K349,""))))))))))</f>
        <v/>
      </c>
    </row>
    <row r="353" spans="2:2" x14ac:dyDescent="0.15">
      <c r="B353" s="159" t="str">
        <f>IF(AND(Data!$N$7=1,Data!B350&lt;&gt;""),Data!B350,IF(AND(Data!$N$7=2,Data!C350&lt;&gt;""),Data!C350,IF(AND(Data!$N$7=3,Data!D350&lt;&gt;""),Data!D350,IF(AND(Data!$N$7=4,Data!E350&lt;&gt;""),Data!E350,IF(AND(Data!$N$7=5,Data!F350&lt;&gt;""),Data!F350,IF(AND(Data!$N$7=6,Data!G350&lt;&gt;""),Data!G350,IF(AND(Data!$N$7=7,Data!H350&lt;&gt;""),Data!H350,IF(AND(Data!$N$7=8,Data!I350&lt;&gt;""),Data!I350,IF(AND(Data!$N$7=9,Data!J350&lt;&gt;""),Data!J350,IF(AND(Data!$N$7=10,Data!K350&lt;&gt;""),Data!K350,""))))))))))</f>
        <v/>
      </c>
    </row>
    <row r="354" spans="2:2" x14ac:dyDescent="0.15">
      <c r="B354" s="159" t="str">
        <f>IF(AND(Data!$N$7=1,Data!B351&lt;&gt;""),Data!B351,IF(AND(Data!$N$7=2,Data!C351&lt;&gt;""),Data!C351,IF(AND(Data!$N$7=3,Data!D351&lt;&gt;""),Data!D351,IF(AND(Data!$N$7=4,Data!E351&lt;&gt;""),Data!E351,IF(AND(Data!$N$7=5,Data!F351&lt;&gt;""),Data!F351,IF(AND(Data!$N$7=6,Data!G351&lt;&gt;""),Data!G351,IF(AND(Data!$N$7=7,Data!H351&lt;&gt;""),Data!H351,IF(AND(Data!$N$7=8,Data!I351&lt;&gt;""),Data!I351,IF(AND(Data!$N$7=9,Data!J351&lt;&gt;""),Data!J351,IF(AND(Data!$N$7=10,Data!K351&lt;&gt;""),Data!K351,""))))))))))</f>
        <v/>
      </c>
    </row>
    <row r="355" spans="2:2" x14ac:dyDescent="0.15">
      <c r="B355" s="159" t="str">
        <f>IF(AND(Data!$N$7=1,Data!B352&lt;&gt;""),Data!B352,IF(AND(Data!$N$7=2,Data!C352&lt;&gt;""),Data!C352,IF(AND(Data!$N$7=3,Data!D352&lt;&gt;""),Data!D352,IF(AND(Data!$N$7=4,Data!E352&lt;&gt;""),Data!E352,IF(AND(Data!$N$7=5,Data!F352&lt;&gt;""),Data!F352,IF(AND(Data!$N$7=6,Data!G352&lt;&gt;""),Data!G352,IF(AND(Data!$N$7=7,Data!H352&lt;&gt;""),Data!H352,IF(AND(Data!$N$7=8,Data!I352&lt;&gt;""),Data!I352,IF(AND(Data!$N$7=9,Data!J352&lt;&gt;""),Data!J352,IF(AND(Data!$N$7=10,Data!K352&lt;&gt;""),Data!K352,""))))))))))</f>
        <v/>
      </c>
    </row>
    <row r="356" spans="2:2" x14ac:dyDescent="0.15">
      <c r="B356" s="159" t="str">
        <f>IF(AND(Data!$N$7=1,Data!B353&lt;&gt;""),Data!B353,IF(AND(Data!$N$7=2,Data!C353&lt;&gt;""),Data!C353,IF(AND(Data!$N$7=3,Data!D353&lt;&gt;""),Data!D353,IF(AND(Data!$N$7=4,Data!E353&lt;&gt;""),Data!E353,IF(AND(Data!$N$7=5,Data!F353&lt;&gt;""),Data!F353,IF(AND(Data!$N$7=6,Data!G353&lt;&gt;""),Data!G353,IF(AND(Data!$N$7=7,Data!H353&lt;&gt;""),Data!H353,IF(AND(Data!$N$7=8,Data!I353&lt;&gt;""),Data!I353,IF(AND(Data!$N$7=9,Data!J353&lt;&gt;""),Data!J353,IF(AND(Data!$N$7=10,Data!K353&lt;&gt;""),Data!K353,""))))))))))</f>
        <v/>
      </c>
    </row>
    <row r="357" spans="2:2" x14ac:dyDescent="0.15">
      <c r="B357" s="159" t="str">
        <f>IF(AND(Data!$N$7=1,Data!B354&lt;&gt;""),Data!B354,IF(AND(Data!$N$7=2,Data!C354&lt;&gt;""),Data!C354,IF(AND(Data!$N$7=3,Data!D354&lt;&gt;""),Data!D354,IF(AND(Data!$N$7=4,Data!E354&lt;&gt;""),Data!E354,IF(AND(Data!$N$7=5,Data!F354&lt;&gt;""),Data!F354,IF(AND(Data!$N$7=6,Data!G354&lt;&gt;""),Data!G354,IF(AND(Data!$N$7=7,Data!H354&lt;&gt;""),Data!H354,IF(AND(Data!$N$7=8,Data!I354&lt;&gt;""),Data!I354,IF(AND(Data!$N$7=9,Data!J354&lt;&gt;""),Data!J354,IF(AND(Data!$N$7=10,Data!K354&lt;&gt;""),Data!K354,""))))))))))</f>
        <v/>
      </c>
    </row>
    <row r="358" spans="2:2" x14ac:dyDescent="0.15">
      <c r="B358" s="159" t="str">
        <f>IF(AND(Data!$N$7=1,Data!B355&lt;&gt;""),Data!B355,IF(AND(Data!$N$7=2,Data!C355&lt;&gt;""),Data!C355,IF(AND(Data!$N$7=3,Data!D355&lt;&gt;""),Data!D355,IF(AND(Data!$N$7=4,Data!E355&lt;&gt;""),Data!E355,IF(AND(Data!$N$7=5,Data!F355&lt;&gt;""),Data!F355,IF(AND(Data!$N$7=6,Data!G355&lt;&gt;""),Data!G355,IF(AND(Data!$N$7=7,Data!H355&lt;&gt;""),Data!H355,IF(AND(Data!$N$7=8,Data!I355&lt;&gt;""),Data!I355,IF(AND(Data!$N$7=9,Data!J355&lt;&gt;""),Data!J355,IF(AND(Data!$N$7=10,Data!K355&lt;&gt;""),Data!K355,""))))))))))</f>
        <v/>
      </c>
    </row>
    <row r="359" spans="2:2" x14ac:dyDescent="0.15">
      <c r="B359" s="159" t="str">
        <f>IF(AND(Data!$N$7=1,Data!B356&lt;&gt;""),Data!B356,IF(AND(Data!$N$7=2,Data!C356&lt;&gt;""),Data!C356,IF(AND(Data!$N$7=3,Data!D356&lt;&gt;""),Data!D356,IF(AND(Data!$N$7=4,Data!E356&lt;&gt;""),Data!E356,IF(AND(Data!$N$7=5,Data!F356&lt;&gt;""),Data!F356,IF(AND(Data!$N$7=6,Data!G356&lt;&gt;""),Data!G356,IF(AND(Data!$N$7=7,Data!H356&lt;&gt;""),Data!H356,IF(AND(Data!$N$7=8,Data!I356&lt;&gt;""),Data!I356,IF(AND(Data!$N$7=9,Data!J356&lt;&gt;""),Data!J356,IF(AND(Data!$N$7=10,Data!K356&lt;&gt;""),Data!K356,""))))))))))</f>
        <v/>
      </c>
    </row>
    <row r="360" spans="2:2" x14ac:dyDescent="0.15">
      <c r="B360" s="159" t="str">
        <f>IF(AND(Data!$N$7=1,Data!B357&lt;&gt;""),Data!B357,IF(AND(Data!$N$7=2,Data!C357&lt;&gt;""),Data!C357,IF(AND(Data!$N$7=3,Data!D357&lt;&gt;""),Data!D357,IF(AND(Data!$N$7=4,Data!E357&lt;&gt;""),Data!E357,IF(AND(Data!$N$7=5,Data!F357&lt;&gt;""),Data!F357,IF(AND(Data!$N$7=6,Data!G357&lt;&gt;""),Data!G357,IF(AND(Data!$N$7=7,Data!H357&lt;&gt;""),Data!H357,IF(AND(Data!$N$7=8,Data!I357&lt;&gt;""),Data!I357,IF(AND(Data!$N$7=9,Data!J357&lt;&gt;""),Data!J357,IF(AND(Data!$N$7=10,Data!K357&lt;&gt;""),Data!K357,""))))))))))</f>
        <v/>
      </c>
    </row>
    <row r="361" spans="2:2" x14ac:dyDescent="0.15">
      <c r="B361" s="159" t="str">
        <f>IF(AND(Data!$N$7=1,Data!B358&lt;&gt;""),Data!B358,IF(AND(Data!$N$7=2,Data!C358&lt;&gt;""),Data!C358,IF(AND(Data!$N$7=3,Data!D358&lt;&gt;""),Data!D358,IF(AND(Data!$N$7=4,Data!E358&lt;&gt;""),Data!E358,IF(AND(Data!$N$7=5,Data!F358&lt;&gt;""),Data!F358,IF(AND(Data!$N$7=6,Data!G358&lt;&gt;""),Data!G358,IF(AND(Data!$N$7=7,Data!H358&lt;&gt;""),Data!H358,IF(AND(Data!$N$7=8,Data!I358&lt;&gt;""),Data!I358,IF(AND(Data!$N$7=9,Data!J358&lt;&gt;""),Data!J358,IF(AND(Data!$N$7=10,Data!K358&lt;&gt;""),Data!K358,""))))))))))</f>
        <v/>
      </c>
    </row>
    <row r="362" spans="2:2" x14ac:dyDescent="0.15">
      <c r="B362" s="159" t="str">
        <f>IF(AND(Data!$N$7=1,Data!B359&lt;&gt;""),Data!B359,IF(AND(Data!$N$7=2,Data!C359&lt;&gt;""),Data!C359,IF(AND(Data!$N$7=3,Data!D359&lt;&gt;""),Data!D359,IF(AND(Data!$N$7=4,Data!E359&lt;&gt;""),Data!E359,IF(AND(Data!$N$7=5,Data!F359&lt;&gt;""),Data!F359,IF(AND(Data!$N$7=6,Data!G359&lt;&gt;""),Data!G359,IF(AND(Data!$N$7=7,Data!H359&lt;&gt;""),Data!H359,IF(AND(Data!$N$7=8,Data!I359&lt;&gt;""),Data!I359,IF(AND(Data!$N$7=9,Data!J359&lt;&gt;""),Data!J359,IF(AND(Data!$N$7=10,Data!K359&lt;&gt;""),Data!K359,""))))))))))</f>
        <v/>
      </c>
    </row>
    <row r="363" spans="2:2" x14ac:dyDescent="0.15">
      <c r="B363" s="159" t="str">
        <f>IF(AND(Data!$N$7=1,Data!B360&lt;&gt;""),Data!B360,IF(AND(Data!$N$7=2,Data!C360&lt;&gt;""),Data!C360,IF(AND(Data!$N$7=3,Data!D360&lt;&gt;""),Data!D360,IF(AND(Data!$N$7=4,Data!E360&lt;&gt;""),Data!E360,IF(AND(Data!$N$7=5,Data!F360&lt;&gt;""),Data!F360,IF(AND(Data!$N$7=6,Data!G360&lt;&gt;""),Data!G360,IF(AND(Data!$N$7=7,Data!H360&lt;&gt;""),Data!H360,IF(AND(Data!$N$7=8,Data!I360&lt;&gt;""),Data!I360,IF(AND(Data!$N$7=9,Data!J360&lt;&gt;""),Data!J360,IF(AND(Data!$N$7=10,Data!K360&lt;&gt;""),Data!K360,""))))))))))</f>
        <v/>
      </c>
    </row>
    <row r="364" spans="2:2" x14ac:dyDescent="0.15">
      <c r="B364" s="159" t="str">
        <f>IF(AND(Data!$N$7=1,Data!B361&lt;&gt;""),Data!B361,IF(AND(Data!$N$7=2,Data!C361&lt;&gt;""),Data!C361,IF(AND(Data!$N$7=3,Data!D361&lt;&gt;""),Data!D361,IF(AND(Data!$N$7=4,Data!E361&lt;&gt;""),Data!E361,IF(AND(Data!$N$7=5,Data!F361&lt;&gt;""),Data!F361,IF(AND(Data!$N$7=6,Data!G361&lt;&gt;""),Data!G361,IF(AND(Data!$N$7=7,Data!H361&lt;&gt;""),Data!H361,IF(AND(Data!$N$7=8,Data!I361&lt;&gt;""),Data!I361,IF(AND(Data!$N$7=9,Data!J361&lt;&gt;""),Data!J361,IF(AND(Data!$N$7=10,Data!K361&lt;&gt;""),Data!K361,""))))))))))</f>
        <v/>
      </c>
    </row>
    <row r="365" spans="2:2" x14ac:dyDescent="0.15">
      <c r="B365" s="159" t="str">
        <f>IF(AND(Data!$N$7=1,Data!B362&lt;&gt;""),Data!B362,IF(AND(Data!$N$7=2,Data!C362&lt;&gt;""),Data!C362,IF(AND(Data!$N$7=3,Data!D362&lt;&gt;""),Data!D362,IF(AND(Data!$N$7=4,Data!E362&lt;&gt;""),Data!E362,IF(AND(Data!$N$7=5,Data!F362&lt;&gt;""),Data!F362,IF(AND(Data!$N$7=6,Data!G362&lt;&gt;""),Data!G362,IF(AND(Data!$N$7=7,Data!H362&lt;&gt;""),Data!H362,IF(AND(Data!$N$7=8,Data!I362&lt;&gt;""),Data!I362,IF(AND(Data!$N$7=9,Data!J362&lt;&gt;""),Data!J362,IF(AND(Data!$N$7=10,Data!K362&lt;&gt;""),Data!K362,""))))))))))</f>
        <v/>
      </c>
    </row>
    <row r="366" spans="2:2" x14ac:dyDescent="0.15">
      <c r="B366" s="159" t="str">
        <f>IF(AND(Data!$N$7=1,Data!B363&lt;&gt;""),Data!B363,IF(AND(Data!$N$7=2,Data!C363&lt;&gt;""),Data!C363,IF(AND(Data!$N$7=3,Data!D363&lt;&gt;""),Data!D363,IF(AND(Data!$N$7=4,Data!E363&lt;&gt;""),Data!E363,IF(AND(Data!$N$7=5,Data!F363&lt;&gt;""),Data!F363,IF(AND(Data!$N$7=6,Data!G363&lt;&gt;""),Data!G363,IF(AND(Data!$N$7=7,Data!H363&lt;&gt;""),Data!H363,IF(AND(Data!$N$7=8,Data!I363&lt;&gt;""),Data!I363,IF(AND(Data!$N$7=9,Data!J363&lt;&gt;""),Data!J363,IF(AND(Data!$N$7=10,Data!K363&lt;&gt;""),Data!K363,""))))))))))</f>
        <v/>
      </c>
    </row>
    <row r="367" spans="2:2" x14ac:dyDescent="0.15">
      <c r="B367" s="159" t="str">
        <f>IF(AND(Data!$N$7=1,Data!B364&lt;&gt;""),Data!B364,IF(AND(Data!$N$7=2,Data!C364&lt;&gt;""),Data!C364,IF(AND(Data!$N$7=3,Data!D364&lt;&gt;""),Data!D364,IF(AND(Data!$N$7=4,Data!E364&lt;&gt;""),Data!E364,IF(AND(Data!$N$7=5,Data!F364&lt;&gt;""),Data!F364,IF(AND(Data!$N$7=6,Data!G364&lt;&gt;""),Data!G364,IF(AND(Data!$N$7=7,Data!H364&lt;&gt;""),Data!H364,IF(AND(Data!$N$7=8,Data!I364&lt;&gt;""),Data!I364,IF(AND(Data!$N$7=9,Data!J364&lt;&gt;""),Data!J364,IF(AND(Data!$N$7=10,Data!K364&lt;&gt;""),Data!K364,""))))))))))</f>
        <v/>
      </c>
    </row>
    <row r="368" spans="2:2" x14ac:dyDescent="0.15">
      <c r="B368" s="159" t="str">
        <f>IF(AND(Data!$N$7=1,Data!B365&lt;&gt;""),Data!B365,IF(AND(Data!$N$7=2,Data!C365&lt;&gt;""),Data!C365,IF(AND(Data!$N$7=3,Data!D365&lt;&gt;""),Data!D365,IF(AND(Data!$N$7=4,Data!E365&lt;&gt;""),Data!E365,IF(AND(Data!$N$7=5,Data!F365&lt;&gt;""),Data!F365,IF(AND(Data!$N$7=6,Data!G365&lt;&gt;""),Data!G365,IF(AND(Data!$N$7=7,Data!H365&lt;&gt;""),Data!H365,IF(AND(Data!$N$7=8,Data!I365&lt;&gt;""),Data!I365,IF(AND(Data!$N$7=9,Data!J365&lt;&gt;""),Data!J365,IF(AND(Data!$N$7=10,Data!K365&lt;&gt;""),Data!K365,""))))))))))</f>
        <v/>
      </c>
    </row>
    <row r="369" spans="2:2" x14ac:dyDescent="0.15">
      <c r="B369" s="159" t="str">
        <f>IF(AND(Data!$N$7=1,Data!B366&lt;&gt;""),Data!B366,IF(AND(Data!$N$7=2,Data!C366&lt;&gt;""),Data!C366,IF(AND(Data!$N$7=3,Data!D366&lt;&gt;""),Data!D366,IF(AND(Data!$N$7=4,Data!E366&lt;&gt;""),Data!E366,IF(AND(Data!$N$7=5,Data!F366&lt;&gt;""),Data!F366,IF(AND(Data!$N$7=6,Data!G366&lt;&gt;""),Data!G366,IF(AND(Data!$N$7=7,Data!H366&lt;&gt;""),Data!H366,IF(AND(Data!$N$7=8,Data!I366&lt;&gt;""),Data!I366,IF(AND(Data!$N$7=9,Data!J366&lt;&gt;""),Data!J366,IF(AND(Data!$N$7=10,Data!K366&lt;&gt;""),Data!K366,""))))))))))</f>
        <v/>
      </c>
    </row>
    <row r="370" spans="2:2" x14ac:dyDescent="0.15">
      <c r="B370" s="159" t="str">
        <f>IF(AND(Data!$N$7=1,Data!B367&lt;&gt;""),Data!B367,IF(AND(Data!$N$7=2,Data!C367&lt;&gt;""),Data!C367,IF(AND(Data!$N$7=3,Data!D367&lt;&gt;""),Data!D367,IF(AND(Data!$N$7=4,Data!E367&lt;&gt;""),Data!E367,IF(AND(Data!$N$7=5,Data!F367&lt;&gt;""),Data!F367,IF(AND(Data!$N$7=6,Data!G367&lt;&gt;""),Data!G367,IF(AND(Data!$N$7=7,Data!H367&lt;&gt;""),Data!H367,IF(AND(Data!$N$7=8,Data!I367&lt;&gt;""),Data!I367,IF(AND(Data!$N$7=9,Data!J367&lt;&gt;""),Data!J367,IF(AND(Data!$N$7=10,Data!K367&lt;&gt;""),Data!K367,""))))))))))</f>
        <v/>
      </c>
    </row>
    <row r="371" spans="2:2" x14ac:dyDescent="0.15">
      <c r="B371" s="159" t="str">
        <f>IF(AND(Data!$N$7=1,Data!B368&lt;&gt;""),Data!B368,IF(AND(Data!$N$7=2,Data!C368&lt;&gt;""),Data!C368,IF(AND(Data!$N$7=3,Data!D368&lt;&gt;""),Data!D368,IF(AND(Data!$N$7=4,Data!E368&lt;&gt;""),Data!E368,IF(AND(Data!$N$7=5,Data!F368&lt;&gt;""),Data!F368,IF(AND(Data!$N$7=6,Data!G368&lt;&gt;""),Data!G368,IF(AND(Data!$N$7=7,Data!H368&lt;&gt;""),Data!H368,IF(AND(Data!$N$7=8,Data!I368&lt;&gt;""),Data!I368,IF(AND(Data!$N$7=9,Data!J368&lt;&gt;""),Data!J368,IF(AND(Data!$N$7=10,Data!K368&lt;&gt;""),Data!K368,""))))))))))</f>
        <v/>
      </c>
    </row>
    <row r="372" spans="2:2" x14ac:dyDescent="0.15">
      <c r="B372" s="159" t="str">
        <f>IF(AND(Data!$N$7=1,Data!B369&lt;&gt;""),Data!B369,IF(AND(Data!$N$7=2,Data!C369&lt;&gt;""),Data!C369,IF(AND(Data!$N$7=3,Data!D369&lt;&gt;""),Data!D369,IF(AND(Data!$N$7=4,Data!E369&lt;&gt;""),Data!E369,IF(AND(Data!$N$7=5,Data!F369&lt;&gt;""),Data!F369,IF(AND(Data!$N$7=6,Data!G369&lt;&gt;""),Data!G369,IF(AND(Data!$N$7=7,Data!H369&lt;&gt;""),Data!H369,IF(AND(Data!$N$7=8,Data!I369&lt;&gt;""),Data!I369,IF(AND(Data!$N$7=9,Data!J369&lt;&gt;""),Data!J369,IF(AND(Data!$N$7=10,Data!K369&lt;&gt;""),Data!K369,""))))))))))</f>
        <v/>
      </c>
    </row>
    <row r="373" spans="2:2" x14ac:dyDescent="0.15">
      <c r="B373" s="159" t="str">
        <f>IF(AND(Data!$N$7=1,Data!B370&lt;&gt;""),Data!B370,IF(AND(Data!$N$7=2,Data!C370&lt;&gt;""),Data!C370,IF(AND(Data!$N$7=3,Data!D370&lt;&gt;""),Data!D370,IF(AND(Data!$N$7=4,Data!E370&lt;&gt;""),Data!E370,IF(AND(Data!$N$7=5,Data!F370&lt;&gt;""),Data!F370,IF(AND(Data!$N$7=6,Data!G370&lt;&gt;""),Data!G370,IF(AND(Data!$N$7=7,Data!H370&lt;&gt;""),Data!H370,IF(AND(Data!$N$7=8,Data!I370&lt;&gt;""),Data!I370,IF(AND(Data!$N$7=9,Data!J370&lt;&gt;""),Data!J370,IF(AND(Data!$N$7=10,Data!K370&lt;&gt;""),Data!K370,""))))))))))</f>
        <v/>
      </c>
    </row>
    <row r="374" spans="2:2" x14ac:dyDescent="0.15">
      <c r="B374" s="159" t="str">
        <f>IF(AND(Data!$N$7=1,Data!B371&lt;&gt;""),Data!B371,IF(AND(Data!$N$7=2,Data!C371&lt;&gt;""),Data!C371,IF(AND(Data!$N$7=3,Data!D371&lt;&gt;""),Data!D371,IF(AND(Data!$N$7=4,Data!E371&lt;&gt;""),Data!E371,IF(AND(Data!$N$7=5,Data!F371&lt;&gt;""),Data!F371,IF(AND(Data!$N$7=6,Data!G371&lt;&gt;""),Data!G371,IF(AND(Data!$N$7=7,Data!H371&lt;&gt;""),Data!H371,IF(AND(Data!$N$7=8,Data!I371&lt;&gt;""),Data!I371,IF(AND(Data!$N$7=9,Data!J371&lt;&gt;""),Data!J371,IF(AND(Data!$N$7=10,Data!K371&lt;&gt;""),Data!K371,""))))))))))</f>
        <v/>
      </c>
    </row>
    <row r="375" spans="2:2" x14ac:dyDescent="0.15">
      <c r="B375" s="159" t="str">
        <f>IF(AND(Data!$N$7=1,Data!B372&lt;&gt;""),Data!B372,IF(AND(Data!$N$7=2,Data!C372&lt;&gt;""),Data!C372,IF(AND(Data!$N$7=3,Data!D372&lt;&gt;""),Data!D372,IF(AND(Data!$N$7=4,Data!E372&lt;&gt;""),Data!E372,IF(AND(Data!$N$7=5,Data!F372&lt;&gt;""),Data!F372,IF(AND(Data!$N$7=6,Data!G372&lt;&gt;""),Data!G372,IF(AND(Data!$N$7=7,Data!H372&lt;&gt;""),Data!H372,IF(AND(Data!$N$7=8,Data!I372&lt;&gt;""),Data!I372,IF(AND(Data!$N$7=9,Data!J372&lt;&gt;""),Data!J372,IF(AND(Data!$N$7=10,Data!K372&lt;&gt;""),Data!K372,""))))))))))</f>
        <v/>
      </c>
    </row>
    <row r="376" spans="2:2" x14ac:dyDescent="0.15">
      <c r="B376" s="159" t="str">
        <f>IF(AND(Data!$N$7=1,Data!B373&lt;&gt;""),Data!B373,IF(AND(Data!$N$7=2,Data!C373&lt;&gt;""),Data!C373,IF(AND(Data!$N$7=3,Data!D373&lt;&gt;""),Data!D373,IF(AND(Data!$N$7=4,Data!E373&lt;&gt;""),Data!E373,IF(AND(Data!$N$7=5,Data!F373&lt;&gt;""),Data!F373,IF(AND(Data!$N$7=6,Data!G373&lt;&gt;""),Data!G373,IF(AND(Data!$N$7=7,Data!H373&lt;&gt;""),Data!H373,IF(AND(Data!$N$7=8,Data!I373&lt;&gt;""),Data!I373,IF(AND(Data!$N$7=9,Data!J373&lt;&gt;""),Data!J373,IF(AND(Data!$N$7=10,Data!K373&lt;&gt;""),Data!K373,""))))))))))</f>
        <v/>
      </c>
    </row>
    <row r="377" spans="2:2" x14ac:dyDescent="0.15">
      <c r="B377" s="159" t="str">
        <f>IF(AND(Data!$N$7=1,Data!B374&lt;&gt;""),Data!B374,IF(AND(Data!$N$7=2,Data!C374&lt;&gt;""),Data!C374,IF(AND(Data!$N$7=3,Data!D374&lt;&gt;""),Data!D374,IF(AND(Data!$N$7=4,Data!E374&lt;&gt;""),Data!E374,IF(AND(Data!$N$7=5,Data!F374&lt;&gt;""),Data!F374,IF(AND(Data!$N$7=6,Data!G374&lt;&gt;""),Data!G374,IF(AND(Data!$N$7=7,Data!H374&lt;&gt;""),Data!H374,IF(AND(Data!$N$7=8,Data!I374&lt;&gt;""),Data!I374,IF(AND(Data!$N$7=9,Data!J374&lt;&gt;""),Data!J374,IF(AND(Data!$N$7=10,Data!K374&lt;&gt;""),Data!K374,""))))))))))</f>
        <v/>
      </c>
    </row>
    <row r="378" spans="2:2" x14ac:dyDescent="0.15">
      <c r="B378" s="159" t="str">
        <f>IF(AND(Data!$N$7=1,Data!B375&lt;&gt;""),Data!B375,IF(AND(Data!$N$7=2,Data!C375&lt;&gt;""),Data!C375,IF(AND(Data!$N$7=3,Data!D375&lt;&gt;""),Data!D375,IF(AND(Data!$N$7=4,Data!E375&lt;&gt;""),Data!E375,IF(AND(Data!$N$7=5,Data!F375&lt;&gt;""),Data!F375,IF(AND(Data!$N$7=6,Data!G375&lt;&gt;""),Data!G375,IF(AND(Data!$N$7=7,Data!H375&lt;&gt;""),Data!H375,IF(AND(Data!$N$7=8,Data!I375&lt;&gt;""),Data!I375,IF(AND(Data!$N$7=9,Data!J375&lt;&gt;""),Data!J375,IF(AND(Data!$N$7=10,Data!K375&lt;&gt;""),Data!K375,""))))))))))</f>
        <v/>
      </c>
    </row>
    <row r="379" spans="2:2" x14ac:dyDescent="0.15">
      <c r="B379" s="159" t="str">
        <f>IF(AND(Data!$N$7=1,Data!B376&lt;&gt;""),Data!B376,IF(AND(Data!$N$7=2,Data!C376&lt;&gt;""),Data!C376,IF(AND(Data!$N$7=3,Data!D376&lt;&gt;""),Data!D376,IF(AND(Data!$N$7=4,Data!E376&lt;&gt;""),Data!E376,IF(AND(Data!$N$7=5,Data!F376&lt;&gt;""),Data!F376,IF(AND(Data!$N$7=6,Data!G376&lt;&gt;""),Data!G376,IF(AND(Data!$N$7=7,Data!H376&lt;&gt;""),Data!H376,IF(AND(Data!$N$7=8,Data!I376&lt;&gt;""),Data!I376,IF(AND(Data!$N$7=9,Data!J376&lt;&gt;""),Data!J376,IF(AND(Data!$N$7=10,Data!K376&lt;&gt;""),Data!K376,""))))))))))</f>
        <v/>
      </c>
    </row>
    <row r="380" spans="2:2" x14ac:dyDescent="0.15">
      <c r="B380" s="159" t="str">
        <f>IF(AND(Data!$N$7=1,Data!B377&lt;&gt;""),Data!B377,IF(AND(Data!$N$7=2,Data!C377&lt;&gt;""),Data!C377,IF(AND(Data!$N$7=3,Data!D377&lt;&gt;""),Data!D377,IF(AND(Data!$N$7=4,Data!E377&lt;&gt;""),Data!E377,IF(AND(Data!$N$7=5,Data!F377&lt;&gt;""),Data!F377,IF(AND(Data!$N$7=6,Data!G377&lt;&gt;""),Data!G377,IF(AND(Data!$N$7=7,Data!H377&lt;&gt;""),Data!H377,IF(AND(Data!$N$7=8,Data!I377&lt;&gt;""),Data!I377,IF(AND(Data!$N$7=9,Data!J377&lt;&gt;""),Data!J377,IF(AND(Data!$N$7=10,Data!K377&lt;&gt;""),Data!K377,""))))))))))</f>
        <v/>
      </c>
    </row>
    <row r="381" spans="2:2" x14ac:dyDescent="0.15">
      <c r="B381" s="159" t="str">
        <f>IF(AND(Data!$N$7=1,Data!B378&lt;&gt;""),Data!B378,IF(AND(Data!$N$7=2,Data!C378&lt;&gt;""),Data!C378,IF(AND(Data!$N$7=3,Data!D378&lt;&gt;""),Data!D378,IF(AND(Data!$N$7=4,Data!E378&lt;&gt;""),Data!E378,IF(AND(Data!$N$7=5,Data!F378&lt;&gt;""),Data!F378,IF(AND(Data!$N$7=6,Data!G378&lt;&gt;""),Data!G378,IF(AND(Data!$N$7=7,Data!H378&lt;&gt;""),Data!H378,IF(AND(Data!$N$7=8,Data!I378&lt;&gt;""),Data!I378,IF(AND(Data!$N$7=9,Data!J378&lt;&gt;""),Data!J378,IF(AND(Data!$N$7=10,Data!K378&lt;&gt;""),Data!K378,""))))))))))</f>
        <v/>
      </c>
    </row>
    <row r="382" spans="2:2" x14ac:dyDescent="0.15">
      <c r="B382" s="159" t="str">
        <f>IF(AND(Data!$N$7=1,Data!B379&lt;&gt;""),Data!B379,IF(AND(Data!$N$7=2,Data!C379&lt;&gt;""),Data!C379,IF(AND(Data!$N$7=3,Data!D379&lt;&gt;""),Data!D379,IF(AND(Data!$N$7=4,Data!E379&lt;&gt;""),Data!E379,IF(AND(Data!$N$7=5,Data!F379&lt;&gt;""),Data!F379,IF(AND(Data!$N$7=6,Data!G379&lt;&gt;""),Data!G379,IF(AND(Data!$N$7=7,Data!H379&lt;&gt;""),Data!H379,IF(AND(Data!$N$7=8,Data!I379&lt;&gt;""),Data!I379,IF(AND(Data!$N$7=9,Data!J379&lt;&gt;""),Data!J379,IF(AND(Data!$N$7=10,Data!K379&lt;&gt;""),Data!K379,""))))))))))</f>
        <v/>
      </c>
    </row>
    <row r="383" spans="2:2" x14ac:dyDescent="0.15">
      <c r="B383" s="159" t="str">
        <f>IF(AND(Data!$N$7=1,Data!B380&lt;&gt;""),Data!B380,IF(AND(Data!$N$7=2,Data!C380&lt;&gt;""),Data!C380,IF(AND(Data!$N$7=3,Data!D380&lt;&gt;""),Data!D380,IF(AND(Data!$N$7=4,Data!E380&lt;&gt;""),Data!E380,IF(AND(Data!$N$7=5,Data!F380&lt;&gt;""),Data!F380,IF(AND(Data!$N$7=6,Data!G380&lt;&gt;""),Data!G380,IF(AND(Data!$N$7=7,Data!H380&lt;&gt;""),Data!H380,IF(AND(Data!$N$7=8,Data!I380&lt;&gt;""),Data!I380,IF(AND(Data!$N$7=9,Data!J380&lt;&gt;""),Data!J380,IF(AND(Data!$N$7=10,Data!K380&lt;&gt;""),Data!K380,""))))))))))</f>
        <v/>
      </c>
    </row>
    <row r="384" spans="2:2" x14ac:dyDescent="0.15">
      <c r="B384" s="159" t="str">
        <f>IF(AND(Data!$N$7=1,Data!B381&lt;&gt;""),Data!B381,IF(AND(Data!$N$7=2,Data!C381&lt;&gt;""),Data!C381,IF(AND(Data!$N$7=3,Data!D381&lt;&gt;""),Data!D381,IF(AND(Data!$N$7=4,Data!E381&lt;&gt;""),Data!E381,IF(AND(Data!$N$7=5,Data!F381&lt;&gt;""),Data!F381,IF(AND(Data!$N$7=6,Data!G381&lt;&gt;""),Data!G381,IF(AND(Data!$N$7=7,Data!H381&lt;&gt;""),Data!H381,IF(AND(Data!$N$7=8,Data!I381&lt;&gt;""),Data!I381,IF(AND(Data!$N$7=9,Data!J381&lt;&gt;""),Data!J381,IF(AND(Data!$N$7=10,Data!K381&lt;&gt;""),Data!K381,""))))))))))</f>
        <v/>
      </c>
    </row>
    <row r="385" spans="2:2" x14ac:dyDescent="0.15">
      <c r="B385" s="159" t="str">
        <f>IF(AND(Data!$N$7=1,Data!B382&lt;&gt;""),Data!B382,IF(AND(Data!$N$7=2,Data!C382&lt;&gt;""),Data!C382,IF(AND(Data!$N$7=3,Data!D382&lt;&gt;""),Data!D382,IF(AND(Data!$N$7=4,Data!E382&lt;&gt;""),Data!E382,IF(AND(Data!$N$7=5,Data!F382&lt;&gt;""),Data!F382,IF(AND(Data!$N$7=6,Data!G382&lt;&gt;""),Data!G382,IF(AND(Data!$N$7=7,Data!H382&lt;&gt;""),Data!H382,IF(AND(Data!$N$7=8,Data!I382&lt;&gt;""),Data!I382,IF(AND(Data!$N$7=9,Data!J382&lt;&gt;""),Data!J382,IF(AND(Data!$N$7=10,Data!K382&lt;&gt;""),Data!K382,""))))))))))</f>
        <v/>
      </c>
    </row>
    <row r="386" spans="2:2" x14ac:dyDescent="0.15">
      <c r="B386" s="159" t="str">
        <f>IF(AND(Data!$N$7=1,Data!B383&lt;&gt;""),Data!B383,IF(AND(Data!$N$7=2,Data!C383&lt;&gt;""),Data!C383,IF(AND(Data!$N$7=3,Data!D383&lt;&gt;""),Data!D383,IF(AND(Data!$N$7=4,Data!E383&lt;&gt;""),Data!E383,IF(AND(Data!$N$7=5,Data!F383&lt;&gt;""),Data!F383,IF(AND(Data!$N$7=6,Data!G383&lt;&gt;""),Data!G383,IF(AND(Data!$N$7=7,Data!H383&lt;&gt;""),Data!H383,IF(AND(Data!$N$7=8,Data!I383&lt;&gt;""),Data!I383,IF(AND(Data!$N$7=9,Data!J383&lt;&gt;""),Data!J383,IF(AND(Data!$N$7=10,Data!K383&lt;&gt;""),Data!K383,""))))))))))</f>
        <v/>
      </c>
    </row>
    <row r="387" spans="2:2" x14ac:dyDescent="0.15">
      <c r="B387" s="159" t="str">
        <f>IF(AND(Data!$N$7=1,Data!B384&lt;&gt;""),Data!B384,IF(AND(Data!$N$7=2,Data!C384&lt;&gt;""),Data!C384,IF(AND(Data!$N$7=3,Data!D384&lt;&gt;""),Data!D384,IF(AND(Data!$N$7=4,Data!E384&lt;&gt;""),Data!E384,IF(AND(Data!$N$7=5,Data!F384&lt;&gt;""),Data!F384,IF(AND(Data!$N$7=6,Data!G384&lt;&gt;""),Data!G384,IF(AND(Data!$N$7=7,Data!H384&lt;&gt;""),Data!H384,IF(AND(Data!$N$7=8,Data!I384&lt;&gt;""),Data!I384,IF(AND(Data!$N$7=9,Data!J384&lt;&gt;""),Data!J384,IF(AND(Data!$N$7=10,Data!K384&lt;&gt;""),Data!K384,""))))))))))</f>
        <v/>
      </c>
    </row>
    <row r="388" spans="2:2" x14ac:dyDescent="0.15">
      <c r="B388" s="159" t="str">
        <f>IF(AND(Data!$N$7=1,Data!B385&lt;&gt;""),Data!B385,IF(AND(Data!$N$7=2,Data!C385&lt;&gt;""),Data!C385,IF(AND(Data!$N$7=3,Data!D385&lt;&gt;""),Data!D385,IF(AND(Data!$N$7=4,Data!E385&lt;&gt;""),Data!E385,IF(AND(Data!$N$7=5,Data!F385&lt;&gt;""),Data!F385,IF(AND(Data!$N$7=6,Data!G385&lt;&gt;""),Data!G385,IF(AND(Data!$N$7=7,Data!H385&lt;&gt;""),Data!H385,IF(AND(Data!$N$7=8,Data!I385&lt;&gt;""),Data!I385,IF(AND(Data!$N$7=9,Data!J385&lt;&gt;""),Data!J385,IF(AND(Data!$N$7=10,Data!K385&lt;&gt;""),Data!K385,""))))))))))</f>
        <v/>
      </c>
    </row>
    <row r="389" spans="2:2" x14ac:dyDescent="0.15">
      <c r="B389" s="159" t="str">
        <f>IF(AND(Data!$N$7=1,Data!B386&lt;&gt;""),Data!B386,IF(AND(Data!$N$7=2,Data!C386&lt;&gt;""),Data!C386,IF(AND(Data!$N$7=3,Data!D386&lt;&gt;""),Data!D386,IF(AND(Data!$N$7=4,Data!E386&lt;&gt;""),Data!E386,IF(AND(Data!$N$7=5,Data!F386&lt;&gt;""),Data!F386,IF(AND(Data!$N$7=6,Data!G386&lt;&gt;""),Data!G386,IF(AND(Data!$N$7=7,Data!H386&lt;&gt;""),Data!H386,IF(AND(Data!$N$7=8,Data!I386&lt;&gt;""),Data!I386,IF(AND(Data!$N$7=9,Data!J386&lt;&gt;""),Data!J386,IF(AND(Data!$N$7=10,Data!K386&lt;&gt;""),Data!K386,""))))))))))</f>
        <v/>
      </c>
    </row>
    <row r="390" spans="2:2" x14ac:dyDescent="0.15">
      <c r="B390" s="159" t="str">
        <f>IF(AND(Data!$N$7=1,Data!B387&lt;&gt;""),Data!B387,IF(AND(Data!$N$7=2,Data!C387&lt;&gt;""),Data!C387,IF(AND(Data!$N$7=3,Data!D387&lt;&gt;""),Data!D387,IF(AND(Data!$N$7=4,Data!E387&lt;&gt;""),Data!E387,IF(AND(Data!$N$7=5,Data!F387&lt;&gt;""),Data!F387,IF(AND(Data!$N$7=6,Data!G387&lt;&gt;""),Data!G387,IF(AND(Data!$N$7=7,Data!H387&lt;&gt;""),Data!H387,IF(AND(Data!$N$7=8,Data!I387&lt;&gt;""),Data!I387,IF(AND(Data!$N$7=9,Data!J387&lt;&gt;""),Data!J387,IF(AND(Data!$N$7=10,Data!K387&lt;&gt;""),Data!K387,""))))))))))</f>
        <v/>
      </c>
    </row>
    <row r="391" spans="2:2" x14ac:dyDescent="0.15">
      <c r="B391" s="159" t="str">
        <f>IF(AND(Data!$N$7=1,Data!B388&lt;&gt;""),Data!B388,IF(AND(Data!$N$7=2,Data!C388&lt;&gt;""),Data!C388,IF(AND(Data!$N$7=3,Data!D388&lt;&gt;""),Data!D388,IF(AND(Data!$N$7=4,Data!E388&lt;&gt;""),Data!E388,IF(AND(Data!$N$7=5,Data!F388&lt;&gt;""),Data!F388,IF(AND(Data!$N$7=6,Data!G388&lt;&gt;""),Data!G388,IF(AND(Data!$N$7=7,Data!H388&lt;&gt;""),Data!H388,IF(AND(Data!$N$7=8,Data!I388&lt;&gt;""),Data!I388,IF(AND(Data!$N$7=9,Data!J388&lt;&gt;""),Data!J388,IF(AND(Data!$N$7=10,Data!K388&lt;&gt;""),Data!K388,""))))))))))</f>
        <v/>
      </c>
    </row>
    <row r="392" spans="2:2" x14ac:dyDescent="0.15">
      <c r="B392" s="159" t="str">
        <f>IF(AND(Data!$N$7=1,Data!B389&lt;&gt;""),Data!B389,IF(AND(Data!$N$7=2,Data!C389&lt;&gt;""),Data!C389,IF(AND(Data!$N$7=3,Data!D389&lt;&gt;""),Data!D389,IF(AND(Data!$N$7=4,Data!E389&lt;&gt;""),Data!E389,IF(AND(Data!$N$7=5,Data!F389&lt;&gt;""),Data!F389,IF(AND(Data!$N$7=6,Data!G389&lt;&gt;""),Data!G389,IF(AND(Data!$N$7=7,Data!H389&lt;&gt;""),Data!H389,IF(AND(Data!$N$7=8,Data!I389&lt;&gt;""),Data!I389,IF(AND(Data!$N$7=9,Data!J389&lt;&gt;""),Data!J389,IF(AND(Data!$N$7=10,Data!K389&lt;&gt;""),Data!K389,""))))))))))</f>
        <v/>
      </c>
    </row>
    <row r="393" spans="2:2" x14ac:dyDescent="0.15">
      <c r="B393" s="159" t="str">
        <f>IF(AND(Data!$N$7=1,Data!B390&lt;&gt;""),Data!B390,IF(AND(Data!$N$7=2,Data!C390&lt;&gt;""),Data!C390,IF(AND(Data!$N$7=3,Data!D390&lt;&gt;""),Data!D390,IF(AND(Data!$N$7=4,Data!E390&lt;&gt;""),Data!E390,IF(AND(Data!$N$7=5,Data!F390&lt;&gt;""),Data!F390,IF(AND(Data!$N$7=6,Data!G390&lt;&gt;""),Data!G390,IF(AND(Data!$N$7=7,Data!H390&lt;&gt;""),Data!H390,IF(AND(Data!$N$7=8,Data!I390&lt;&gt;""),Data!I390,IF(AND(Data!$N$7=9,Data!J390&lt;&gt;""),Data!J390,IF(AND(Data!$N$7=10,Data!K390&lt;&gt;""),Data!K390,""))))))))))</f>
        <v/>
      </c>
    </row>
    <row r="394" spans="2:2" x14ac:dyDescent="0.15">
      <c r="B394" s="159" t="str">
        <f>IF(AND(Data!$N$7=1,Data!B391&lt;&gt;""),Data!B391,IF(AND(Data!$N$7=2,Data!C391&lt;&gt;""),Data!C391,IF(AND(Data!$N$7=3,Data!D391&lt;&gt;""),Data!D391,IF(AND(Data!$N$7=4,Data!E391&lt;&gt;""),Data!E391,IF(AND(Data!$N$7=5,Data!F391&lt;&gt;""),Data!F391,IF(AND(Data!$N$7=6,Data!G391&lt;&gt;""),Data!G391,IF(AND(Data!$N$7=7,Data!H391&lt;&gt;""),Data!H391,IF(AND(Data!$N$7=8,Data!I391&lt;&gt;""),Data!I391,IF(AND(Data!$N$7=9,Data!J391&lt;&gt;""),Data!J391,IF(AND(Data!$N$7=10,Data!K391&lt;&gt;""),Data!K391,""))))))))))</f>
        <v/>
      </c>
    </row>
    <row r="395" spans="2:2" x14ac:dyDescent="0.15">
      <c r="B395" s="159" t="str">
        <f>IF(AND(Data!$N$7=1,Data!B392&lt;&gt;""),Data!B392,IF(AND(Data!$N$7=2,Data!C392&lt;&gt;""),Data!C392,IF(AND(Data!$N$7=3,Data!D392&lt;&gt;""),Data!D392,IF(AND(Data!$N$7=4,Data!E392&lt;&gt;""),Data!E392,IF(AND(Data!$N$7=5,Data!F392&lt;&gt;""),Data!F392,IF(AND(Data!$N$7=6,Data!G392&lt;&gt;""),Data!G392,IF(AND(Data!$N$7=7,Data!H392&lt;&gt;""),Data!H392,IF(AND(Data!$N$7=8,Data!I392&lt;&gt;""),Data!I392,IF(AND(Data!$N$7=9,Data!J392&lt;&gt;""),Data!J392,IF(AND(Data!$N$7=10,Data!K392&lt;&gt;""),Data!K392,""))))))))))</f>
        <v/>
      </c>
    </row>
    <row r="396" spans="2:2" x14ac:dyDescent="0.15">
      <c r="B396" s="159" t="str">
        <f>IF(AND(Data!$N$7=1,Data!B393&lt;&gt;""),Data!B393,IF(AND(Data!$N$7=2,Data!C393&lt;&gt;""),Data!C393,IF(AND(Data!$N$7=3,Data!D393&lt;&gt;""),Data!D393,IF(AND(Data!$N$7=4,Data!E393&lt;&gt;""),Data!E393,IF(AND(Data!$N$7=5,Data!F393&lt;&gt;""),Data!F393,IF(AND(Data!$N$7=6,Data!G393&lt;&gt;""),Data!G393,IF(AND(Data!$N$7=7,Data!H393&lt;&gt;""),Data!H393,IF(AND(Data!$N$7=8,Data!I393&lt;&gt;""),Data!I393,IF(AND(Data!$N$7=9,Data!J393&lt;&gt;""),Data!J393,IF(AND(Data!$N$7=10,Data!K393&lt;&gt;""),Data!K393,""))))))))))</f>
        <v/>
      </c>
    </row>
    <row r="397" spans="2:2" x14ac:dyDescent="0.15">
      <c r="B397" s="159" t="str">
        <f>IF(AND(Data!$N$7=1,Data!B394&lt;&gt;""),Data!B394,IF(AND(Data!$N$7=2,Data!C394&lt;&gt;""),Data!C394,IF(AND(Data!$N$7=3,Data!D394&lt;&gt;""),Data!D394,IF(AND(Data!$N$7=4,Data!E394&lt;&gt;""),Data!E394,IF(AND(Data!$N$7=5,Data!F394&lt;&gt;""),Data!F394,IF(AND(Data!$N$7=6,Data!G394&lt;&gt;""),Data!G394,IF(AND(Data!$N$7=7,Data!H394&lt;&gt;""),Data!H394,IF(AND(Data!$N$7=8,Data!I394&lt;&gt;""),Data!I394,IF(AND(Data!$N$7=9,Data!J394&lt;&gt;""),Data!J394,IF(AND(Data!$N$7=10,Data!K394&lt;&gt;""),Data!K394,""))))))))))</f>
        <v/>
      </c>
    </row>
    <row r="398" spans="2:2" x14ac:dyDescent="0.15">
      <c r="B398" s="159" t="str">
        <f>IF(AND(Data!$N$7=1,Data!B395&lt;&gt;""),Data!B395,IF(AND(Data!$N$7=2,Data!C395&lt;&gt;""),Data!C395,IF(AND(Data!$N$7=3,Data!D395&lt;&gt;""),Data!D395,IF(AND(Data!$N$7=4,Data!E395&lt;&gt;""),Data!E395,IF(AND(Data!$N$7=5,Data!F395&lt;&gt;""),Data!F395,IF(AND(Data!$N$7=6,Data!G395&lt;&gt;""),Data!G395,IF(AND(Data!$N$7=7,Data!H395&lt;&gt;""),Data!H395,IF(AND(Data!$N$7=8,Data!I395&lt;&gt;""),Data!I395,IF(AND(Data!$N$7=9,Data!J395&lt;&gt;""),Data!J395,IF(AND(Data!$N$7=10,Data!K395&lt;&gt;""),Data!K395,""))))))))))</f>
        <v/>
      </c>
    </row>
    <row r="399" spans="2:2" x14ac:dyDescent="0.15">
      <c r="B399" s="159" t="str">
        <f>IF(AND(Data!$N$7=1,Data!B396&lt;&gt;""),Data!B396,IF(AND(Data!$N$7=2,Data!C396&lt;&gt;""),Data!C396,IF(AND(Data!$N$7=3,Data!D396&lt;&gt;""),Data!D396,IF(AND(Data!$N$7=4,Data!E396&lt;&gt;""),Data!E396,IF(AND(Data!$N$7=5,Data!F396&lt;&gt;""),Data!F396,IF(AND(Data!$N$7=6,Data!G396&lt;&gt;""),Data!G396,IF(AND(Data!$N$7=7,Data!H396&lt;&gt;""),Data!H396,IF(AND(Data!$N$7=8,Data!I396&lt;&gt;""),Data!I396,IF(AND(Data!$N$7=9,Data!J396&lt;&gt;""),Data!J396,IF(AND(Data!$N$7=10,Data!K396&lt;&gt;""),Data!K396,""))))))))))</f>
        <v/>
      </c>
    </row>
    <row r="400" spans="2:2" x14ac:dyDescent="0.15">
      <c r="B400" s="159" t="str">
        <f>IF(AND(Data!$N$7=1,Data!B397&lt;&gt;""),Data!B397,IF(AND(Data!$N$7=2,Data!C397&lt;&gt;""),Data!C397,IF(AND(Data!$N$7=3,Data!D397&lt;&gt;""),Data!D397,IF(AND(Data!$N$7=4,Data!E397&lt;&gt;""),Data!E397,IF(AND(Data!$N$7=5,Data!F397&lt;&gt;""),Data!F397,IF(AND(Data!$N$7=6,Data!G397&lt;&gt;""),Data!G397,IF(AND(Data!$N$7=7,Data!H397&lt;&gt;""),Data!H397,IF(AND(Data!$N$7=8,Data!I397&lt;&gt;""),Data!I397,IF(AND(Data!$N$7=9,Data!J397&lt;&gt;""),Data!J397,IF(AND(Data!$N$7=10,Data!K397&lt;&gt;""),Data!K397,""))))))))))</f>
        <v/>
      </c>
    </row>
    <row r="401" spans="2:2" x14ac:dyDescent="0.15">
      <c r="B401" s="159" t="str">
        <f>IF(AND(Data!$N$7=1,Data!B398&lt;&gt;""),Data!B398,IF(AND(Data!$N$7=2,Data!C398&lt;&gt;""),Data!C398,IF(AND(Data!$N$7=3,Data!D398&lt;&gt;""),Data!D398,IF(AND(Data!$N$7=4,Data!E398&lt;&gt;""),Data!E398,IF(AND(Data!$N$7=5,Data!F398&lt;&gt;""),Data!F398,IF(AND(Data!$N$7=6,Data!G398&lt;&gt;""),Data!G398,IF(AND(Data!$N$7=7,Data!H398&lt;&gt;""),Data!H398,IF(AND(Data!$N$7=8,Data!I398&lt;&gt;""),Data!I398,IF(AND(Data!$N$7=9,Data!J398&lt;&gt;""),Data!J398,IF(AND(Data!$N$7=10,Data!K398&lt;&gt;""),Data!K398,""))))))))))</f>
        <v/>
      </c>
    </row>
    <row r="402" spans="2:2" x14ac:dyDescent="0.15">
      <c r="B402" s="159" t="str">
        <f>IF(AND(Data!$N$7=1,Data!B399&lt;&gt;""),Data!B399,IF(AND(Data!$N$7=2,Data!C399&lt;&gt;""),Data!C399,IF(AND(Data!$N$7=3,Data!D399&lt;&gt;""),Data!D399,IF(AND(Data!$N$7=4,Data!E399&lt;&gt;""),Data!E399,IF(AND(Data!$N$7=5,Data!F399&lt;&gt;""),Data!F399,IF(AND(Data!$N$7=6,Data!G399&lt;&gt;""),Data!G399,IF(AND(Data!$N$7=7,Data!H399&lt;&gt;""),Data!H399,IF(AND(Data!$N$7=8,Data!I399&lt;&gt;""),Data!I399,IF(AND(Data!$N$7=9,Data!J399&lt;&gt;""),Data!J399,IF(AND(Data!$N$7=10,Data!K399&lt;&gt;""),Data!K399,""))))))))))</f>
        <v/>
      </c>
    </row>
    <row r="403" spans="2:2" x14ac:dyDescent="0.15">
      <c r="B403" s="159" t="str">
        <f>IF(AND(Data!$N$7=1,Data!B400&lt;&gt;""),Data!B400,IF(AND(Data!$N$7=2,Data!C400&lt;&gt;""),Data!C400,IF(AND(Data!$N$7=3,Data!D400&lt;&gt;""),Data!D400,IF(AND(Data!$N$7=4,Data!E400&lt;&gt;""),Data!E400,IF(AND(Data!$N$7=5,Data!F400&lt;&gt;""),Data!F400,IF(AND(Data!$N$7=6,Data!G400&lt;&gt;""),Data!G400,IF(AND(Data!$N$7=7,Data!H400&lt;&gt;""),Data!H400,IF(AND(Data!$N$7=8,Data!I400&lt;&gt;""),Data!I400,IF(AND(Data!$N$7=9,Data!J400&lt;&gt;""),Data!J400,IF(AND(Data!$N$7=10,Data!K400&lt;&gt;""),Data!K400,""))))))))))</f>
        <v/>
      </c>
    </row>
    <row r="404" spans="2:2" x14ac:dyDescent="0.15">
      <c r="B404" s="159" t="str">
        <f>IF(AND(Data!$N$7=1,Data!B401&lt;&gt;""),Data!B401,IF(AND(Data!$N$7=2,Data!C401&lt;&gt;""),Data!C401,IF(AND(Data!$N$7=3,Data!D401&lt;&gt;""),Data!D401,IF(AND(Data!$N$7=4,Data!E401&lt;&gt;""),Data!E401,IF(AND(Data!$N$7=5,Data!F401&lt;&gt;""),Data!F401,IF(AND(Data!$N$7=6,Data!G401&lt;&gt;""),Data!G401,IF(AND(Data!$N$7=7,Data!H401&lt;&gt;""),Data!H401,IF(AND(Data!$N$7=8,Data!I401&lt;&gt;""),Data!I401,IF(AND(Data!$N$7=9,Data!J401&lt;&gt;""),Data!J401,IF(AND(Data!$N$7=10,Data!K401&lt;&gt;""),Data!K401,""))))))))))</f>
        <v/>
      </c>
    </row>
    <row r="405" spans="2:2" x14ac:dyDescent="0.15">
      <c r="B405" s="159" t="str">
        <f>IF(AND(Data!$N$7=1,Data!B402&lt;&gt;""),Data!B402,IF(AND(Data!$N$7=2,Data!C402&lt;&gt;""),Data!C402,IF(AND(Data!$N$7=3,Data!D402&lt;&gt;""),Data!D402,IF(AND(Data!$N$7=4,Data!E402&lt;&gt;""),Data!E402,IF(AND(Data!$N$7=5,Data!F402&lt;&gt;""),Data!F402,IF(AND(Data!$N$7=6,Data!G402&lt;&gt;""),Data!G402,IF(AND(Data!$N$7=7,Data!H402&lt;&gt;""),Data!H402,IF(AND(Data!$N$7=8,Data!I402&lt;&gt;""),Data!I402,IF(AND(Data!$N$7=9,Data!J402&lt;&gt;""),Data!J402,IF(AND(Data!$N$7=10,Data!K402&lt;&gt;""),Data!K402,""))))))))))</f>
        <v/>
      </c>
    </row>
    <row r="406" spans="2:2" x14ac:dyDescent="0.15">
      <c r="B406" s="159" t="str">
        <f>IF(AND(Data!$N$7=1,Data!B403&lt;&gt;""),Data!B403,IF(AND(Data!$N$7=2,Data!C403&lt;&gt;""),Data!C403,IF(AND(Data!$N$7=3,Data!D403&lt;&gt;""),Data!D403,IF(AND(Data!$N$7=4,Data!E403&lt;&gt;""),Data!E403,IF(AND(Data!$N$7=5,Data!F403&lt;&gt;""),Data!F403,IF(AND(Data!$N$7=6,Data!G403&lt;&gt;""),Data!G403,IF(AND(Data!$N$7=7,Data!H403&lt;&gt;""),Data!H403,IF(AND(Data!$N$7=8,Data!I403&lt;&gt;""),Data!I403,IF(AND(Data!$N$7=9,Data!J403&lt;&gt;""),Data!J403,IF(AND(Data!$N$7=10,Data!K403&lt;&gt;""),Data!K403,""))))))))))</f>
        <v/>
      </c>
    </row>
    <row r="407" spans="2:2" x14ac:dyDescent="0.15">
      <c r="B407" s="159" t="str">
        <f>IF(AND(Data!$N$7=1,Data!B404&lt;&gt;""),Data!B404,IF(AND(Data!$N$7=2,Data!C404&lt;&gt;""),Data!C404,IF(AND(Data!$N$7=3,Data!D404&lt;&gt;""),Data!D404,IF(AND(Data!$N$7=4,Data!E404&lt;&gt;""),Data!E404,IF(AND(Data!$N$7=5,Data!F404&lt;&gt;""),Data!F404,IF(AND(Data!$N$7=6,Data!G404&lt;&gt;""),Data!G404,IF(AND(Data!$N$7=7,Data!H404&lt;&gt;""),Data!H404,IF(AND(Data!$N$7=8,Data!I404&lt;&gt;""),Data!I404,IF(AND(Data!$N$7=9,Data!J404&lt;&gt;""),Data!J404,IF(AND(Data!$N$7=10,Data!K404&lt;&gt;""),Data!K404,""))))))))))</f>
        <v/>
      </c>
    </row>
    <row r="408" spans="2:2" x14ac:dyDescent="0.15">
      <c r="B408" s="159" t="str">
        <f>IF(AND(Data!$N$7=1,Data!B405&lt;&gt;""),Data!B405,IF(AND(Data!$N$7=2,Data!C405&lt;&gt;""),Data!C405,IF(AND(Data!$N$7=3,Data!D405&lt;&gt;""),Data!D405,IF(AND(Data!$N$7=4,Data!E405&lt;&gt;""),Data!E405,IF(AND(Data!$N$7=5,Data!F405&lt;&gt;""),Data!F405,IF(AND(Data!$N$7=6,Data!G405&lt;&gt;""),Data!G405,IF(AND(Data!$N$7=7,Data!H405&lt;&gt;""),Data!H405,IF(AND(Data!$N$7=8,Data!I405&lt;&gt;""),Data!I405,IF(AND(Data!$N$7=9,Data!J405&lt;&gt;""),Data!J405,IF(AND(Data!$N$7=10,Data!K405&lt;&gt;""),Data!K405,""))))))))))</f>
        <v/>
      </c>
    </row>
    <row r="409" spans="2:2" x14ac:dyDescent="0.15">
      <c r="B409" s="159" t="str">
        <f>IF(AND(Data!$N$7=1,Data!B406&lt;&gt;""),Data!B406,IF(AND(Data!$N$7=2,Data!C406&lt;&gt;""),Data!C406,IF(AND(Data!$N$7=3,Data!D406&lt;&gt;""),Data!D406,IF(AND(Data!$N$7=4,Data!E406&lt;&gt;""),Data!E406,IF(AND(Data!$N$7=5,Data!F406&lt;&gt;""),Data!F406,IF(AND(Data!$N$7=6,Data!G406&lt;&gt;""),Data!G406,IF(AND(Data!$N$7=7,Data!H406&lt;&gt;""),Data!H406,IF(AND(Data!$N$7=8,Data!I406&lt;&gt;""),Data!I406,IF(AND(Data!$N$7=9,Data!J406&lt;&gt;""),Data!J406,IF(AND(Data!$N$7=10,Data!K406&lt;&gt;""),Data!K406,""))))))))))</f>
        <v/>
      </c>
    </row>
    <row r="410" spans="2:2" x14ac:dyDescent="0.15">
      <c r="B410" s="159" t="str">
        <f>IF(AND(Data!$N$7=1,Data!B407&lt;&gt;""),Data!B407,IF(AND(Data!$N$7=2,Data!C407&lt;&gt;""),Data!C407,IF(AND(Data!$N$7=3,Data!D407&lt;&gt;""),Data!D407,IF(AND(Data!$N$7=4,Data!E407&lt;&gt;""),Data!E407,IF(AND(Data!$N$7=5,Data!F407&lt;&gt;""),Data!F407,IF(AND(Data!$N$7=6,Data!G407&lt;&gt;""),Data!G407,IF(AND(Data!$N$7=7,Data!H407&lt;&gt;""),Data!H407,IF(AND(Data!$N$7=8,Data!I407&lt;&gt;""),Data!I407,IF(AND(Data!$N$7=9,Data!J407&lt;&gt;""),Data!J407,IF(AND(Data!$N$7=10,Data!K407&lt;&gt;""),Data!K407,""))))))))))</f>
        <v/>
      </c>
    </row>
    <row r="411" spans="2:2" x14ac:dyDescent="0.15">
      <c r="B411" s="159" t="str">
        <f>IF(AND(Data!$N$7=1,Data!B408&lt;&gt;""),Data!B408,IF(AND(Data!$N$7=2,Data!C408&lt;&gt;""),Data!C408,IF(AND(Data!$N$7=3,Data!D408&lt;&gt;""),Data!D408,IF(AND(Data!$N$7=4,Data!E408&lt;&gt;""),Data!E408,IF(AND(Data!$N$7=5,Data!F408&lt;&gt;""),Data!F408,IF(AND(Data!$N$7=6,Data!G408&lt;&gt;""),Data!G408,IF(AND(Data!$N$7=7,Data!H408&lt;&gt;""),Data!H408,IF(AND(Data!$N$7=8,Data!I408&lt;&gt;""),Data!I408,IF(AND(Data!$N$7=9,Data!J408&lt;&gt;""),Data!J408,IF(AND(Data!$N$7=10,Data!K408&lt;&gt;""),Data!K408,""))))))))))</f>
        <v/>
      </c>
    </row>
    <row r="412" spans="2:2" x14ac:dyDescent="0.15">
      <c r="B412" s="159" t="str">
        <f>IF(AND(Data!$N$7=1,Data!B409&lt;&gt;""),Data!B409,IF(AND(Data!$N$7=2,Data!C409&lt;&gt;""),Data!C409,IF(AND(Data!$N$7=3,Data!D409&lt;&gt;""),Data!D409,IF(AND(Data!$N$7=4,Data!E409&lt;&gt;""),Data!E409,IF(AND(Data!$N$7=5,Data!F409&lt;&gt;""),Data!F409,IF(AND(Data!$N$7=6,Data!G409&lt;&gt;""),Data!G409,IF(AND(Data!$N$7=7,Data!H409&lt;&gt;""),Data!H409,IF(AND(Data!$N$7=8,Data!I409&lt;&gt;""),Data!I409,IF(AND(Data!$N$7=9,Data!J409&lt;&gt;""),Data!J409,IF(AND(Data!$N$7=10,Data!K409&lt;&gt;""),Data!K409,""))))))))))</f>
        <v/>
      </c>
    </row>
    <row r="413" spans="2:2" x14ac:dyDescent="0.15">
      <c r="B413" s="159" t="str">
        <f>IF(AND(Data!$N$7=1,Data!B410&lt;&gt;""),Data!B410,IF(AND(Data!$N$7=2,Data!C410&lt;&gt;""),Data!C410,IF(AND(Data!$N$7=3,Data!D410&lt;&gt;""),Data!D410,IF(AND(Data!$N$7=4,Data!E410&lt;&gt;""),Data!E410,IF(AND(Data!$N$7=5,Data!F410&lt;&gt;""),Data!F410,IF(AND(Data!$N$7=6,Data!G410&lt;&gt;""),Data!G410,IF(AND(Data!$N$7=7,Data!H410&lt;&gt;""),Data!H410,IF(AND(Data!$N$7=8,Data!I410&lt;&gt;""),Data!I410,IF(AND(Data!$N$7=9,Data!J410&lt;&gt;""),Data!J410,IF(AND(Data!$N$7=10,Data!K410&lt;&gt;""),Data!K410,""))))))))))</f>
        <v/>
      </c>
    </row>
    <row r="414" spans="2:2" x14ac:dyDescent="0.15">
      <c r="B414" s="159" t="str">
        <f>IF(AND(Data!$N$7=1,Data!B411&lt;&gt;""),Data!B411,IF(AND(Data!$N$7=2,Data!C411&lt;&gt;""),Data!C411,IF(AND(Data!$N$7=3,Data!D411&lt;&gt;""),Data!D411,IF(AND(Data!$N$7=4,Data!E411&lt;&gt;""),Data!E411,IF(AND(Data!$N$7=5,Data!F411&lt;&gt;""),Data!F411,IF(AND(Data!$N$7=6,Data!G411&lt;&gt;""),Data!G411,IF(AND(Data!$N$7=7,Data!H411&lt;&gt;""),Data!H411,IF(AND(Data!$N$7=8,Data!I411&lt;&gt;""),Data!I411,IF(AND(Data!$N$7=9,Data!J411&lt;&gt;""),Data!J411,IF(AND(Data!$N$7=10,Data!K411&lt;&gt;""),Data!K411,""))))))))))</f>
        <v/>
      </c>
    </row>
    <row r="415" spans="2:2" x14ac:dyDescent="0.15">
      <c r="B415" s="159" t="str">
        <f>IF(AND(Data!$N$7=1,Data!B412&lt;&gt;""),Data!B412,IF(AND(Data!$N$7=2,Data!C412&lt;&gt;""),Data!C412,IF(AND(Data!$N$7=3,Data!D412&lt;&gt;""),Data!D412,IF(AND(Data!$N$7=4,Data!E412&lt;&gt;""),Data!E412,IF(AND(Data!$N$7=5,Data!F412&lt;&gt;""),Data!F412,IF(AND(Data!$N$7=6,Data!G412&lt;&gt;""),Data!G412,IF(AND(Data!$N$7=7,Data!H412&lt;&gt;""),Data!H412,IF(AND(Data!$N$7=8,Data!I412&lt;&gt;""),Data!I412,IF(AND(Data!$N$7=9,Data!J412&lt;&gt;""),Data!J412,IF(AND(Data!$N$7=10,Data!K412&lt;&gt;""),Data!K412,""))))))))))</f>
        <v/>
      </c>
    </row>
    <row r="416" spans="2:2" x14ac:dyDescent="0.15">
      <c r="B416" s="159" t="str">
        <f>IF(AND(Data!$N$7=1,Data!B413&lt;&gt;""),Data!B413,IF(AND(Data!$N$7=2,Data!C413&lt;&gt;""),Data!C413,IF(AND(Data!$N$7=3,Data!D413&lt;&gt;""),Data!D413,IF(AND(Data!$N$7=4,Data!E413&lt;&gt;""),Data!E413,IF(AND(Data!$N$7=5,Data!F413&lt;&gt;""),Data!F413,IF(AND(Data!$N$7=6,Data!G413&lt;&gt;""),Data!G413,IF(AND(Data!$N$7=7,Data!H413&lt;&gt;""),Data!H413,IF(AND(Data!$N$7=8,Data!I413&lt;&gt;""),Data!I413,IF(AND(Data!$N$7=9,Data!J413&lt;&gt;""),Data!J413,IF(AND(Data!$N$7=10,Data!K413&lt;&gt;""),Data!K413,""))))))))))</f>
        <v/>
      </c>
    </row>
    <row r="417" spans="2:2" x14ac:dyDescent="0.15">
      <c r="B417" s="159" t="str">
        <f>IF(AND(Data!$N$7=1,Data!B414&lt;&gt;""),Data!B414,IF(AND(Data!$N$7=2,Data!C414&lt;&gt;""),Data!C414,IF(AND(Data!$N$7=3,Data!D414&lt;&gt;""),Data!D414,IF(AND(Data!$N$7=4,Data!E414&lt;&gt;""),Data!E414,IF(AND(Data!$N$7=5,Data!F414&lt;&gt;""),Data!F414,IF(AND(Data!$N$7=6,Data!G414&lt;&gt;""),Data!G414,IF(AND(Data!$N$7=7,Data!H414&lt;&gt;""),Data!H414,IF(AND(Data!$N$7=8,Data!I414&lt;&gt;""),Data!I414,IF(AND(Data!$N$7=9,Data!J414&lt;&gt;""),Data!J414,IF(AND(Data!$N$7=10,Data!K414&lt;&gt;""),Data!K414,""))))))))))</f>
        <v/>
      </c>
    </row>
    <row r="418" spans="2:2" x14ac:dyDescent="0.15">
      <c r="B418" s="159" t="str">
        <f>IF(AND(Data!$N$7=1,Data!B415&lt;&gt;""),Data!B415,IF(AND(Data!$N$7=2,Data!C415&lt;&gt;""),Data!C415,IF(AND(Data!$N$7=3,Data!D415&lt;&gt;""),Data!D415,IF(AND(Data!$N$7=4,Data!E415&lt;&gt;""),Data!E415,IF(AND(Data!$N$7=5,Data!F415&lt;&gt;""),Data!F415,IF(AND(Data!$N$7=6,Data!G415&lt;&gt;""),Data!G415,IF(AND(Data!$N$7=7,Data!H415&lt;&gt;""),Data!H415,IF(AND(Data!$N$7=8,Data!I415&lt;&gt;""),Data!I415,IF(AND(Data!$N$7=9,Data!J415&lt;&gt;""),Data!J415,IF(AND(Data!$N$7=10,Data!K415&lt;&gt;""),Data!K415,""))))))))))</f>
        <v/>
      </c>
    </row>
    <row r="419" spans="2:2" x14ac:dyDescent="0.15">
      <c r="B419" s="159" t="str">
        <f>IF(AND(Data!$N$7=1,Data!B416&lt;&gt;""),Data!B416,IF(AND(Data!$N$7=2,Data!C416&lt;&gt;""),Data!C416,IF(AND(Data!$N$7=3,Data!D416&lt;&gt;""),Data!D416,IF(AND(Data!$N$7=4,Data!E416&lt;&gt;""),Data!E416,IF(AND(Data!$N$7=5,Data!F416&lt;&gt;""),Data!F416,IF(AND(Data!$N$7=6,Data!G416&lt;&gt;""),Data!G416,IF(AND(Data!$N$7=7,Data!H416&lt;&gt;""),Data!H416,IF(AND(Data!$N$7=8,Data!I416&lt;&gt;""),Data!I416,IF(AND(Data!$N$7=9,Data!J416&lt;&gt;""),Data!J416,IF(AND(Data!$N$7=10,Data!K416&lt;&gt;""),Data!K416,""))))))))))</f>
        <v/>
      </c>
    </row>
    <row r="420" spans="2:2" x14ac:dyDescent="0.15">
      <c r="B420" s="159" t="str">
        <f>IF(AND(Data!$N$7=1,Data!B417&lt;&gt;""),Data!B417,IF(AND(Data!$N$7=2,Data!C417&lt;&gt;""),Data!C417,IF(AND(Data!$N$7=3,Data!D417&lt;&gt;""),Data!D417,IF(AND(Data!$N$7=4,Data!E417&lt;&gt;""),Data!E417,IF(AND(Data!$N$7=5,Data!F417&lt;&gt;""),Data!F417,IF(AND(Data!$N$7=6,Data!G417&lt;&gt;""),Data!G417,IF(AND(Data!$N$7=7,Data!H417&lt;&gt;""),Data!H417,IF(AND(Data!$N$7=8,Data!I417&lt;&gt;""),Data!I417,IF(AND(Data!$N$7=9,Data!J417&lt;&gt;""),Data!J417,IF(AND(Data!$N$7=10,Data!K417&lt;&gt;""),Data!K417,""))))))))))</f>
        <v/>
      </c>
    </row>
    <row r="421" spans="2:2" x14ac:dyDescent="0.15">
      <c r="B421" s="159" t="str">
        <f>IF(AND(Data!$N$7=1,Data!B418&lt;&gt;""),Data!B418,IF(AND(Data!$N$7=2,Data!C418&lt;&gt;""),Data!C418,IF(AND(Data!$N$7=3,Data!D418&lt;&gt;""),Data!D418,IF(AND(Data!$N$7=4,Data!E418&lt;&gt;""),Data!E418,IF(AND(Data!$N$7=5,Data!F418&lt;&gt;""),Data!F418,IF(AND(Data!$N$7=6,Data!G418&lt;&gt;""),Data!G418,IF(AND(Data!$N$7=7,Data!H418&lt;&gt;""),Data!H418,IF(AND(Data!$N$7=8,Data!I418&lt;&gt;""),Data!I418,IF(AND(Data!$N$7=9,Data!J418&lt;&gt;""),Data!J418,IF(AND(Data!$N$7=10,Data!K418&lt;&gt;""),Data!K418,""))))))))))</f>
        <v/>
      </c>
    </row>
    <row r="422" spans="2:2" x14ac:dyDescent="0.15">
      <c r="B422" s="159" t="str">
        <f>IF(AND(Data!$N$7=1,Data!B419&lt;&gt;""),Data!B419,IF(AND(Data!$N$7=2,Data!C419&lt;&gt;""),Data!C419,IF(AND(Data!$N$7=3,Data!D419&lt;&gt;""),Data!D419,IF(AND(Data!$N$7=4,Data!E419&lt;&gt;""),Data!E419,IF(AND(Data!$N$7=5,Data!F419&lt;&gt;""),Data!F419,IF(AND(Data!$N$7=6,Data!G419&lt;&gt;""),Data!G419,IF(AND(Data!$N$7=7,Data!H419&lt;&gt;""),Data!H419,IF(AND(Data!$N$7=8,Data!I419&lt;&gt;""),Data!I419,IF(AND(Data!$N$7=9,Data!J419&lt;&gt;""),Data!J419,IF(AND(Data!$N$7=10,Data!K419&lt;&gt;""),Data!K419,""))))))))))</f>
        <v/>
      </c>
    </row>
    <row r="423" spans="2:2" x14ac:dyDescent="0.15">
      <c r="B423" s="159" t="str">
        <f>IF(AND(Data!$N$7=1,Data!B420&lt;&gt;""),Data!B420,IF(AND(Data!$N$7=2,Data!C420&lt;&gt;""),Data!C420,IF(AND(Data!$N$7=3,Data!D420&lt;&gt;""),Data!D420,IF(AND(Data!$N$7=4,Data!E420&lt;&gt;""),Data!E420,IF(AND(Data!$N$7=5,Data!F420&lt;&gt;""),Data!F420,IF(AND(Data!$N$7=6,Data!G420&lt;&gt;""),Data!G420,IF(AND(Data!$N$7=7,Data!H420&lt;&gt;""),Data!H420,IF(AND(Data!$N$7=8,Data!I420&lt;&gt;""),Data!I420,IF(AND(Data!$N$7=9,Data!J420&lt;&gt;""),Data!J420,IF(AND(Data!$N$7=10,Data!K420&lt;&gt;""),Data!K420,""))))))))))</f>
        <v/>
      </c>
    </row>
    <row r="424" spans="2:2" x14ac:dyDescent="0.15">
      <c r="B424" s="159" t="str">
        <f>IF(AND(Data!$N$7=1,Data!B421&lt;&gt;""),Data!B421,IF(AND(Data!$N$7=2,Data!C421&lt;&gt;""),Data!C421,IF(AND(Data!$N$7=3,Data!D421&lt;&gt;""),Data!D421,IF(AND(Data!$N$7=4,Data!E421&lt;&gt;""),Data!E421,IF(AND(Data!$N$7=5,Data!F421&lt;&gt;""),Data!F421,IF(AND(Data!$N$7=6,Data!G421&lt;&gt;""),Data!G421,IF(AND(Data!$N$7=7,Data!H421&lt;&gt;""),Data!H421,IF(AND(Data!$N$7=8,Data!I421&lt;&gt;""),Data!I421,IF(AND(Data!$N$7=9,Data!J421&lt;&gt;""),Data!J421,IF(AND(Data!$N$7=10,Data!K421&lt;&gt;""),Data!K421,""))))))))))</f>
        <v/>
      </c>
    </row>
    <row r="425" spans="2:2" x14ac:dyDescent="0.15">
      <c r="B425" s="159" t="str">
        <f>IF(AND(Data!$N$7=1,Data!B422&lt;&gt;""),Data!B422,IF(AND(Data!$N$7=2,Data!C422&lt;&gt;""),Data!C422,IF(AND(Data!$N$7=3,Data!D422&lt;&gt;""),Data!D422,IF(AND(Data!$N$7=4,Data!E422&lt;&gt;""),Data!E422,IF(AND(Data!$N$7=5,Data!F422&lt;&gt;""),Data!F422,IF(AND(Data!$N$7=6,Data!G422&lt;&gt;""),Data!G422,IF(AND(Data!$N$7=7,Data!H422&lt;&gt;""),Data!H422,IF(AND(Data!$N$7=8,Data!I422&lt;&gt;""),Data!I422,IF(AND(Data!$N$7=9,Data!J422&lt;&gt;""),Data!J422,IF(AND(Data!$N$7=10,Data!K422&lt;&gt;""),Data!K422,""))))))))))</f>
        <v/>
      </c>
    </row>
    <row r="426" spans="2:2" x14ac:dyDescent="0.15">
      <c r="B426" s="159" t="str">
        <f>IF(AND(Data!$N$7=1,Data!B423&lt;&gt;""),Data!B423,IF(AND(Data!$N$7=2,Data!C423&lt;&gt;""),Data!C423,IF(AND(Data!$N$7=3,Data!D423&lt;&gt;""),Data!D423,IF(AND(Data!$N$7=4,Data!E423&lt;&gt;""),Data!E423,IF(AND(Data!$N$7=5,Data!F423&lt;&gt;""),Data!F423,IF(AND(Data!$N$7=6,Data!G423&lt;&gt;""),Data!G423,IF(AND(Data!$N$7=7,Data!H423&lt;&gt;""),Data!H423,IF(AND(Data!$N$7=8,Data!I423&lt;&gt;""),Data!I423,IF(AND(Data!$N$7=9,Data!J423&lt;&gt;""),Data!J423,IF(AND(Data!$N$7=10,Data!K423&lt;&gt;""),Data!K423,""))))))))))</f>
        <v/>
      </c>
    </row>
    <row r="427" spans="2:2" x14ac:dyDescent="0.15">
      <c r="B427" s="159" t="str">
        <f>IF(AND(Data!$N$7=1,Data!B424&lt;&gt;""),Data!B424,IF(AND(Data!$N$7=2,Data!C424&lt;&gt;""),Data!C424,IF(AND(Data!$N$7=3,Data!D424&lt;&gt;""),Data!D424,IF(AND(Data!$N$7=4,Data!E424&lt;&gt;""),Data!E424,IF(AND(Data!$N$7=5,Data!F424&lt;&gt;""),Data!F424,IF(AND(Data!$N$7=6,Data!G424&lt;&gt;""),Data!G424,IF(AND(Data!$N$7=7,Data!H424&lt;&gt;""),Data!H424,IF(AND(Data!$N$7=8,Data!I424&lt;&gt;""),Data!I424,IF(AND(Data!$N$7=9,Data!J424&lt;&gt;""),Data!J424,IF(AND(Data!$N$7=10,Data!K424&lt;&gt;""),Data!K424,""))))))))))</f>
        <v/>
      </c>
    </row>
    <row r="428" spans="2:2" x14ac:dyDescent="0.15">
      <c r="B428" s="159" t="str">
        <f>IF(AND(Data!$N$7=1,Data!B425&lt;&gt;""),Data!B425,IF(AND(Data!$N$7=2,Data!C425&lt;&gt;""),Data!C425,IF(AND(Data!$N$7=3,Data!D425&lt;&gt;""),Data!D425,IF(AND(Data!$N$7=4,Data!E425&lt;&gt;""),Data!E425,IF(AND(Data!$N$7=5,Data!F425&lt;&gt;""),Data!F425,IF(AND(Data!$N$7=6,Data!G425&lt;&gt;""),Data!G425,IF(AND(Data!$N$7=7,Data!H425&lt;&gt;""),Data!H425,IF(AND(Data!$N$7=8,Data!I425&lt;&gt;""),Data!I425,IF(AND(Data!$N$7=9,Data!J425&lt;&gt;""),Data!J425,IF(AND(Data!$N$7=10,Data!K425&lt;&gt;""),Data!K425,""))))))))))</f>
        <v/>
      </c>
    </row>
    <row r="429" spans="2:2" x14ac:dyDescent="0.15">
      <c r="B429" s="159" t="str">
        <f>IF(AND(Data!$N$7=1,Data!B426&lt;&gt;""),Data!B426,IF(AND(Data!$N$7=2,Data!C426&lt;&gt;""),Data!C426,IF(AND(Data!$N$7=3,Data!D426&lt;&gt;""),Data!D426,IF(AND(Data!$N$7=4,Data!E426&lt;&gt;""),Data!E426,IF(AND(Data!$N$7=5,Data!F426&lt;&gt;""),Data!F426,IF(AND(Data!$N$7=6,Data!G426&lt;&gt;""),Data!G426,IF(AND(Data!$N$7=7,Data!H426&lt;&gt;""),Data!H426,IF(AND(Data!$N$7=8,Data!I426&lt;&gt;""),Data!I426,IF(AND(Data!$N$7=9,Data!J426&lt;&gt;""),Data!J426,IF(AND(Data!$N$7=10,Data!K426&lt;&gt;""),Data!K426,""))))))))))</f>
        <v/>
      </c>
    </row>
    <row r="430" spans="2:2" x14ac:dyDescent="0.15">
      <c r="B430" s="159" t="str">
        <f>IF(AND(Data!$N$7=1,Data!B427&lt;&gt;""),Data!B427,IF(AND(Data!$N$7=2,Data!C427&lt;&gt;""),Data!C427,IF(AND(Data!$N$7=3,Data!D427&lt;&gt;""),Data!D427,IF(AND(Data!$N$7=4,Data!E427&lt;&gt;""),Data!E427,IF(AND(Data!$N$7=5,Data!F427&lt;&gt;""),Data!F427,IF(AND(Data!$N$7=6,Data!G427&lt;&gt;""),Data!G427,IF(AND(Data!$N$7=7,Data!H427&lt;&gt;""),Data!H427,IF(AND(Data!$N$7=8,Data!I427&lt;&gt;""),Data!I427,IF(AND(Data!$N$7=9,Data!J427&lt;&gt;""),Data!J427,IF(AND(Data!$N$7=10,Data!K427&lt;&gt;""),Data!K427,""))))))))))</f>
        <v/>
      </c>
    </row>
    <row r="431" spans="2:2" x14ac:dyDescent="0.15">
      <c r="B431" s="159" t="str">
        <f>IF(AND(Data!$N$7=1,Data!B428&lt;&gt;""),Data!B428,IF(AND(Data!$N$7=2,Data!C428&lt;&gt;""),Data!C428,IF(AND(Data!$N$7=3,Data!D428&lt;&gt;""),Data!D428,IF(AND(Data!$N$7=4,Data!E428&lt;&gt;""),Data!E428,IF(AND(Data!$N$7=5,Data!F428&lt;&gt;""),Data!F428,IF(AND(Data!$N$7=6,Data!G428&lt;&gt;""),Data!G428,IF(AND(Data!$N$7=7,Data!H428&lt;&gt;""),Data!H428,IF(AND(Data!$N$7=8,Data!I428&lt;&gt;""),Data!I428,IF(AND(Data!$N$7=9,Data!J428&lt;&gt;""),Data!J428,IF(AND(Data!$N$7=10,Data!K428&lt;&gt;""),Data!K428,""))))))))))</f>
        <v/>
      </c>
    </row>
    <row r="432" spans="2:2" x14ac:dyDescent="0.15">
      <c r="B432" s="159" t="str">
        <f>IF(AND(Data!$N$7=1,Data!B429&lt;&gt;""),Data!B429,IF(AND(Data!$N$7=2,Data!C429&lt;&gt;""),Data!C429,IF(AND(Data!$N$7=3,Data!D429&lt;&gt;""),Data!D429,IF(AND(Data!$N$7=4,Data!E429&lt;&gt;""),Data!E429,IF(AND(Data!$N$7=5,Data!F429&lt;&gt;""),Data!F429,IF(AND(Data!$N$7=6,Data!G429&lt;&gt;""),Data!G429,IF(AND(Data!$N$7=7,Data!H429&lt;&gt;""),Data!H429,IF(AND(Data!$N$7=8,Data!I429&lt;&gt;""),Data!I429,IF(AND(Data!$N$7=9,Data!J429&lt;&gt;""),Data!J429,IF(AND(Data!$N$7=10,Data!K429&lt;&gt;""),Data!K429,""))))))))))</f>
        <v/>
      </c>
    </row>
    <row r="433" spans="2:2" x14ac:dyDescent="0.15">
      <c r="B433" s="159" t="str">
        <f>IF(AND(Data!$N$7=1,Data!B430&lt;&gt;""),Data!B430,IF(AND(Data!$N$7=2,Data!C430&lt;&gt;""),Data!C430,IF(AND(Data!$N$7=3,Data!D430&lt;&gt;""),Data!D430,IF(AND(Data!$N$7=4,Data!E430&lt;&gt;""),Data!E430,IF(AND(Data!$N$7=5,Data!F430&lt;&gt;""),Data!F430,IF(AND(Data!$N$7=6,Data!G430&lt;&gt;""),Data!G430,IF(AND(Data!$N$7=7,Data!H430&lt;&gt;""),Data!H430,IF(AND(Data!$N$7=8,Data!I430&lt;&gt;""),Data!I430,IF(AND(Data!$N$7=9,Data!J430&lt;&gt;""),Data!J430,IF(AND(Data!$N$7=10,Data!K430&lt;&gt;""),Data!K430,""))))))))))</f>
        <v/>
      </c>
    </row>
    <row r="434" spans="2:2" x14ac:dyDescent="0.15">
      <c r="B434" s="159" t="str">
        <f>IF(AND(Data!$N$7=1,Data!B431&lt;&gt;""),Data!B431,IF(AND(Data!$N$7=2,Data!C431&lt;&gt;""),Data!C431,IF(AND(Data!$N$7=3,Data!D431&lt;&gt;""),Data!D431,IF(AND(Data!$N$7=4,Data!E431&lt;&gt;""),Data!E431,IF(AND(Data!$N$7=5,Data!F431&lt;&gt;""),Data!F431,IF(AND(Data!$N$7=6,Data!G431&lt;&gt;""),Data!G431,IF(AND(Data!$N$7=7,Data!H431&lt;&gt;""),Data!H431,IF(AND(Data!$N$7=8,Data!I431&lt;&gt;""),Data!I431,IF(AND(Data!$N$7=9,Data!J431&lt;&gt;""),Data!J431,IF(AND(Data!$N$7=10,Data!K431&lt;&gt;""),Data!K431,""))))))))))</f>
        <v/>
      </c>
    </row>
    <row r="435" spans="2:2" x14ac:dyDescent="0.15">
      <c r="B435" s="159" t="str">
        <f>IF(AND(Data!$N$7=1,Data!B432&lt;&gt;""),Data!B432,IF(AND(Data!$N$7=2,Data!C432&lt;&gt;""),Data!C432,IF(AND(Data!$N$7=3,Data!D432&lt;&gt;""),Data!D432,IF(AND(Data!$N$7=4,Data!E432&lt;&gt;""),Data!E432,IF(AND(Data!$N$7=5,Data!F432&lt;&gt;""),Data!F432,IF(AND(Data!$N$7=6,Data!G432&lt;&gt;""),Data!G432,IF(AND(Data!$N$7=7,Data!H432&lt;&gt;""),Data!H432,IF(AND(Data!$N$7=8,Data!I432&lt;&gt;""),Data!I432,IF(AND(Data!$N$7=9,Data!J432&lt;&gt;""),Data!J432,IF(AND(Data!$N$7=10,Data!K432&lt;&gt;""),Data!K432,""))))))))))</f>
        <v/>
      </c>
    </row>
    <row r="436" spans="2:2" x14ac:dyDescent="0.15">
      <c r="B436" s="159" t="str">
        <f>IF(AND(Data!$N$7=1,Data!B433&lt;&gt;""),Data!B433,IF(AND(Data!$N$7=2,Data!C433&lt;&gt;""),Data!C433,IF(AND(Data!$N$7=3,Data!D433&lt;&gt;""),Data!D433,IF(AND(Data!$N$7=4,Data!E433&lt;&gt;""),Data!E433,IF(AND(Data!$N$7=5,Data!F433&lt;&gt;""),Data!F433,IF(AND(Data!$N$7=6,Data!G433&lt;&gt;""),Data!G433,IF(AND(Data!$N$7=7,Data!H433&lt;&gt;""),Data!H433,IF(AND(Data!$N$7=8,Data!I433&lt;&gt;""),Data!I433,IF(AND(Data!$N$7=9,Data!J433&lt;&gt;""),Data!J433,IF(AND(Data!$N$7=10,Data!K433&lt;&gt;""),Data!K433,""))))))))))</f>
        <v/>
      </c>
    </row>
    <row r="437" spans="2:2" x14ac:dyDescent="0.15">
      <c r="B437" s="159" t="str">
        <f>IF(AND(Data!$N$7=1,Data!B434&lt;&gt;""),Data!B434,IF(AND(Data!$N$7=2,Data!C434&lt;&gt;""),Data!C434,IF(AND(Data!$N$7=3,Data!D434&lt;&gt;""),Data!D434,IF(AND(Data!$N$7=4,Data!E434&lt;&gt;""),Data!E434,IF(AND(Data!$N$7=5,Data!F434&lt;&gt;""),Data!F434,IF(AND(Data!$N$7=6,Data!G434&lt;&gt;""),Data!G434,IF(AND(Data!$N$7=7,Data!H434&lt;&gt;""),Data!H434,IF(AND(Data!$N$7=8,Data!I434&lt;&gt;""),Data!I434,IF(AND(Data!$N$7=9,Data!J434&lt;&gt;""),Data!J434,IF(AND(Data!$N$7=10,Data!K434&lt;&gt;""),Data!K434,""))))))))))</f>
        <v/>
      </c>
    </row>
    <row r="438" spans="2:2" x14ac:dyDescent="0.15">
      <c r="B438" s="159" t="str">
        <f>IF(AND(Data!$N$7=1,Data!B435&lt;&gt;""),Data!B435,IF(AND(Data!$N$7=2,Data!C435&lt;&gt;""),Data!C435,IF(AND(Data!$N$7=3,Data!D435&lt;&gt;""),Data!D435,IF(AND(Data!$N$7=4,Data!E435&lt;&gt;""),Data!E435,IF(AND(Data!$N$7=5,Data!F435&lt;&gt;""),Data!F435,IF(AND(Data!$N$7=6,Data!G435&lt;&gt;""),Data!G435,IF(AND(Data!$N$7=7,Data!H435&lt;&gt;""),Data!H435,IF(AND(Data!$N$7=8,Data!I435&lt;&gt;""),Data!I435,IF(AND(Data!$N$7=9,Data!J435&lt;&gt;""),Data!J435,IF(AND(Data!$N$7=10,Data!K435&lt;&gt;""),Data!K435,""))))))))))</f>
        <v/>
      </c>
    </row>
    <row r="439" spans="2:2" x14ac:dyDescent="0.15">
      <c r="B439" s="159" t="str">
        <f>IF(AND(Data!$N$7=1,Data!B436&lt;&gt;""),Data!B436,IF(AND(Data!$N$7=2,Data!C436&lt;&gt;""),Data!C436,IF(AND(Data!$N$7=3,Data!D436&lt;&gt;""),Data!D436,IF(AND(Data!$N$7=4,Data!E436&lt;&gt;""),Data!E436,IF(AND(Data!$N$7=5,Data!F436&lt;&gt;""),Data!F436,IF(AND(Data!$N$7=6,Data!G436&lt;&gt;""),Data!G436,IF(AND(Data!$N$7=7,Data!H436&lt;&gt;""),Data!H436,IF(AND(Data!$N$7=8,Data!I436&lt;&gt;""),Data!I436,IF(AND(Data!$N$7=9,Data!J436&lt;&gt;""),Data!J436,IF(AND(Data!$N$7=10,Data!K436&lt;&gt;""),Data!K436,""))))))))))</f>
        <v/>
      </c>
    </row>
    <row r="440" spans="2:2" x14ac:dyDescent="0.15">
      <c r="B440" s="159" t="str">
        <f>IF(AND(Data!$N$7=1,Data!B437&lt;&gt;""),Data!B437,IF(AND(Data!$N$7=2,Data!C437&lt;&gt;""),Data!C437,IF(AND(Data!$N$7=3,Data!D437&lt;&gt;""),Data!D437,IF(AND(Data!$N$7=4,Data!E437&lt;&gt;""),Data!E437,IF(AND(Data!$N$7=5,Data!F437&lt;&gt;""),Data!F437,IF(AND(Data!$N$7=6,Data!G437&lt;&gt;""),Data!G437,IF(AND(Data!$N$7=7,Data!H437&lt;&gt;""),Data!H437,IF(AND(Data!$N$7=8,Data!I437&lt;&gt;""),Data!I437,IF(AND(Data!$N$7=9,Data!J437&lt;&gt;""),Data!J437,IF(AND(Data!$N$7=10,Data!K437&lt;&gt;""),Data!K437,""))))))))))</f>
        <v/>
      </c>
    </row>
    <row r="441" spans="2:2" x14ac:dyDescent="0.15">
      <c r="B441" s="159" t="str">
        <f>IF(AND(Data!$N$7=1,Data!B438&lt;&gt;""),Data!B438,IF(AND(Data!$N$7=2,Data!C438&lt;&gt;""),Data!C438,IF(AND(Data!$N$7=3,Data!D438&lt;&gt;""),Data!D438,IF(AND(Data!$N$7=4,Data!E438&lt;&gt;""),Data!E438,IF(AND(Data!$N$7=5,Data!F438&lt;&gt;""),Data!F438,IF(AND(Data!$N$7=6,Data!G438&lt;&gt;""),Data!G438,IF(AND(Data!$N$7=7,Data!H438&lt;&gt;""),Data!H438,IF(AND(Data!$N$7=8,Data!I438&lt;&gt;""),Data!I438,IF(AND(Data!$N$7=9,Data!J438&lt;&gt;""),Data!J438,IF(AND(Data!$N$7=10,Data!K438&lt;&gt;""),Data!K438,""))))))))))</f>
        <v/>
      </c>
    </row>
    <row r="442" spans="2:2" x14ac:dyDescent="0.15">
      <c r="B442" s="159" t="str">
        <f>IF(AND(Data!$N$7=1,Data!B439&lt;&gt;""),Data!B439,IF(AND(Data!$N$7=2,Data!C439&lt;&gt;""),Data!C439,IF(AND(Data!$N$7=3,Data!D439&lt;&gt;""),Data!D439,IF(AND(Data!$N$7=4,Data!E439&lt;&gt;""),Data!E439,IF(AND(Data!$N$7=5,Data!F439&lt;&gt;""),Data!F439,IF(AND(Data!$N$7=6,Data!G439&lt;&gt;""),Data!G439,IF(AND(Data!$N$7=7,Data!H439&lt;&gt;""),Data!H439,IF(AND(Data!$N$7=8,Data!I439&lt;&gt;""),Data!I439,IF(AND(Data!$N$7=9,Data!J439&lt;&gt;""),Data!J439,IF(AND(Data!$N$7=10,Data!K439&lt;&gt;""),Data!K439,""))))))))))</f>
        <v/>
      </c>
    </row>
    <row r="443" spans="2:2" x14ac:dyDescent="0.15">
      <c r="B443" s="159" t="str">
        <f>IF(AND(Data!$N$7=1,Data!B440&lt;&gt;""),Data!B440,IF(AND(Data!$N$7=2,Data!C440&lt;&gt;""),Data!C440,IF(AND(Data!$N$7=3,Data!D440&lt;&gt;""),Data!D440,IF(AND(Data!$N$7=4,Data!E440&lt;&gt;""),Data!E440,IF(AND(Data!$N$7=5,Data!F440&lt;&gt;""),Data!F440,IF(AND(Data!$N$7=6,Data!G440&lt;&gt;""),Data!G440,IF(AND(Data!$N$7=7,Data!H440&lt;&gt;""),Data!H440,IF(AND(Data!$N$7=8,Data!I440&lt;&gt;""),Data!I440,IF(AND(Data!$N$7=9,Data!J440&lt;&gt;""),Data!J440,IF(AND(Data!$N$7=10,Data!K440&lt;&gt;""),Data!K440,""))))))))))</f>
        <v/>
      </c>
    </row>
    <row r="444" spans="2:2" x14ac:dyDescent="0.15">
      <c r="B444" s="159" t="str">
        <f>IF(AND(Data!$N$7=1,Data!B441&lt;&gt;""),Data!B441,IF(AND(Data!$N$7=2,Data!C441&lt;&gt;""),Data!C441,IF(AND(Data!$N$7=3,Data!D441&lt;&gt;""),Data!D441,IF(AND(Data!$N$7=4,Data!E441&lt;&gt;""),Data!E441,IF(AND(Data!$N$7=5,Data!F441&lt;&gt;""),Data!F441,IF(AND(Data!$N$7=6,Data!G441&lt;&gt;""),Data!G441,IF(AND(Data!$N$7=7,Data!H441&lt;&gt;""),Data!H441,IF(AND(Data!$N$7=8,Data!I441&lt;&gt;""),Data!I441,IF(AND(Data!$N$7=9,Data!J441&lt;&gt;""),Data!J441,IF(AND(Data!$N$7=10,Data!K441&lt;&gt;""),Data!K441,""))))))))))</f>
        <v/>
      </c>
    </row>
    <row r="445" spans="2:2" x14ac:dyDescent="0.15">
      <c r="B445" s="159" t="str">
        <f>IF(AND(Data!$N$7=1,Data!B442&lt;&gt;""),Data!B442,IF(AND(Data!$N$7=2,Data!C442&lt;&gt;""),Data!C442,IF(AND(Data!$N$7=3,Data!D442&lt;&gt;""),Data!D442,IF(AND(Data!$N$7=4,Data!E442&lt;&gt;""),Data!E442,IF(AND(Data!$N$7=5,Data!F442&lt;&gt;""),Data!F442,IF(AND(Data!$N$7=6,Data!G442&lt;&gt;""),Data!G442,IF(AND(Data!$N$7=7,Data!H442&lt;&gt;""),Data!H442,IF(AND(Data!$N$7=8,Data!I442&lt;&gt;""),Data!I442,IF(AND(Data!$N$7=9,Data!J442&lt;&gt;""),Data!J442,IF(AND(Data!$N$7=10,Data!K442&lt;&gt;""),Data!K442,""))))))))))</f>
        <v/>
      </c>
    </row>
    <row r="446" spans="2:2" x14ac:dyDescent="0.15">
      <c r="B446" s="159" t="str">
        <f>IF(AND(Data!$N$7=1,Data!B443&lt;&gt;""),Data!B443,IF(AND(Data!$N$7=2,Data!C443&lt;&gt;""),Data!C443,IF(AND(Data!$N$7=3,Data!D443&lt;&gt;""),Data!D443,IF(AND(Data!$N$7=4,Data!E443&lt;&gt;""),Data!E443,IF(AND(Data!$N$7=5,Data!F443&lt;&gt;""),Data!F443,IF(AND(Data!$N$7=6,Data!G443&lt;&gt;""),Data!G443,IF(AND(Data!$N$7=7,Data!H443&lt;&gt;""),Data!H443,IF(AND(Data!$N$7=8,Data!I443&lt;&gt;""),Data!I443,IF(AND(Data!$N$7=9,Data!J443&lt;&gt;""),Data!J443,IF(AND(Data!$N$7=10,Data!K443&lt;&gt;""),Data!K443,""))))))))))</f>
        <v/>
      </c>
    </row>
    <row r="447" spans="2:2" x14ac:dyDescent="0.15">
      <c r="B447" s="159" t="str">
        <f>IF(AND(Data!$N$7=1,Data!B444&lt;&gt;""),Data!B444,IF(AND(Data!$N$7=2,Data!C444&lt;&gt;""),Data!C444,IF(AND(Data!$N$7=3,Data!D444&lt;&gt;""),Data!D444,IF(AND(Data!$N$7=4,Data!E444&lt;&gt;""),Data!E444,IF(AND(Data!$N$7=5,Data!F444&lt;&gt;""),Data!F444,IF(AND(Data!$N$7=6,Data!G444&lt;&gt;""),Data!G444,IF(AND(Data!$N$7=7,Data!H444&lt;&gt;""),Data!H444,IF(AND(Data!$N$7=8,Data!I444&lt;&gt;""),Data!I444,IF(AND(Data!$N$7=9,Data!J444&lt;&gt;""),Data!J444,IF(AND(Data!$N$7=10,Data!K444&lt;&gt;""),Data!K444,""))))))))))</f>
        <v/>
      </c>
    </row>
    <row r="448" spans="2:2" x14ac:dyDescent="0.15">
      <c r="B448" s="159" t="str">
        <f>IF(AND(Data!$N$7=1,Data!B445&lt;&gt;""),Data!B445,IF(AND(Data!$N$7=2,Data!C445&lt;&gt;""),Data!C445,IF(AND(Data!$N$7=3,Data!D445&lt;&gt;""),Data!D445,IF(AND(Data!$N$7=4,Data!E445&lt;&gt;""),Data!E445,IF(AND(Data!$N$7=5,Data!F445&lt;&gt;""),Data!F445,IF(AND(Data!$N$7=6,Data!G445&lt;&gt;""),Data!G445,IF(AND(Data!$N$7=7,Data!H445&lt;&gt;""),Data!H445,IF(AND(Data!$N$7=8,Data!I445&lt;&gt;""),Data!I445,IF(AND(Data!$N$7=9,Data!J445&lt;&gt;""),Data!J445,IF(AND(Data!$N$7=10,Data!K445&lt;&gt;""),Data!K445,""))))))))))</f>
        <v/>
      </c>
    </row>
    <row r="449" spans="2:2" x14ac:dyDescent="0.15">
      <c r="B449" s="159" t="str">
        <f>IF(AND(Data!$N$7=1,Data!B446&lt;&gt;""),Data!B446,IF(AND(Data!$N$7=2,Data!C446&lt;&gt;""),Data!C446,IF(AND(Data!$N$7=3,Data!D446&lt;&gt;""),Data!D446,IF(AND(Data!$N$7=4,Data!E446&lt;&gt;""),Data!E446,IF(AND(Data!$N$7=5,Data!F446&lt;&gt;""),Data!F446,IF(AND(Data!$N$7=6,Data!G446&lt;&gt;""),Data!G446,IF(AND(Data!$N$7=7,Data!H446&lt;&gt;""),Data!H446,IF(AND(Data!$N$7=8,Data!I446&lt;&gt;""),Data!I446,IF(AND(Data!$N$7=9,Data!J446&lt;&gt;""),Data!J446,IF(AND(Data!$N$7=10,Data!K446&lt;&gt;""),Data!K446,""))))))))))</f>
        <v/>
      </c>
    </row>
    <row r="450" spans="2:2" x14ac:dyDescent="0.15">
      <c r="B450" s="159" t="str">
        <f>IF(AND(Data!$N$7=1,Data!B447&lt;&gt;""),Data!B447,IF(AND(Data!$N$7=2,Data!C447&lt;&gt;""),Data!C447,IF(AND(Data!$N$7=3,Data!D447&lt;&gt;""),Data!D447,IF(AND(Data!$N$7=4,Data!E447&lt;&gt;""),Data!E447,IF(AND(Data!$N$7=5,Data!F447&lt;&gt;""),Data!F447,IF(AND(Data!$N$7=6,Data!G447&lt;&gt;""),Data!G447,IF(AND(Data!$N$7=7,Data!H447&lt;&gt;""),Data!H447,IF(AND(Data!$N$7=8,Data!I447&lt;&gt;""),Data!I447,IF(AND(Data!$N$7=9,Data!J447&lt;&gt;""),Data!J447,IF(AND(Data!$N$7=10,Data!K447&lt;&gt;""),Data!K447,""))))))))))</f>
        <v/>
      </c>
    </row>
    <row r="451" spans="2:2" x14ac:dyDescent="0.15">
      <c r="B451" s="159" t="str">
        <f>IF(AND(Data!$N$7=1,Data!B448&lt;&gt;""),Data!B448,IF(AND(Data!$N$7=2,Data!C448&lt;&gt;""),Data!C448,IF(AND(Data!$N$7=3,Data!D448&lt;&gt;""),Data!D448,IF(AND(Data!$N$7=4,Data!E448&lt;&gt;""),Data!E448,IF(AND(Data!$N$7=5,Data!F448&lt;&gt;""),Data!F448,IF(AND(Data!$N$7=6,Data!G448&lt;&gt;""),Data!G448,IF(AND(Data!$N$7=7,Data!H448&lt;&gt;""),Data!H448,IF(AND(Data!$N$7=8,Data!I448&lt;&gt;""),Data!I448,IF(AND(Data!$N$7=9,Data!J448&lt;&gt;""),Data!J448,IF(AND(Data!$N$7=10,Data!K448&lt;&gt;""),Data!K448,""))))))))))</f>
        <v/>
      </c>
    </row>
    <row r="452" spans="2:2" x14ac:dyDescent="0.15">
      <c r="B452" s="159" t="str">
        <f>IF(AND(Data!$N$7=1,Data!B449&lt;&gt;""),Data!B449,IF(AND(Data!$N$7=2,Data!C449&lt;&gt;""),Data!C449,IF(AND(Data!$N$7=3,Data!D449&lt;&gt;""),Data!D449,IF(AND(Data!$N$7=4,Data!E449&lt;&gt;""),Data!E449,IF(AND(Data!$N$7=5,Data!F449&lt;&gt;""),Data!F449,IF(AND(Data!$N$7=6,Data!G449&lt;&gt;""),Data!G449,IF(AND(Data!$N$7=7,Data!H449&lt;&gt;""),Data!H449,IF(AND(Data!$N$7=8,Data!I449&lt;&gt;""),Data!I449,IF(AND(Data!$N$7=9,Data!J449&lt;&gt;""),Data!J449,IF(AND(Data!$N$7=10,Data!K449&lt;&gt;""),Data!K449,""))))))))))</f>
        <v/>
      </c>
    </row>
    <row r="453" spans="2:2" x14ac:dyDescent="0.15">
      <c r="B453" s="159" t="str">
        <f>IF(AND(Data!$N$7=1,Data!B450&lt;&gt;""),Data!B450,IF(AND(Data!$N$7=2,Data!C450&lt;&gt;""),Data!C450,IF(AND(Data!$N$7=3,Data!D450&lt;&gt;""),Data!D450,IF(AND(Data!$N$7=4,Data!E450&lt;&gt;""),Data!E450,IF(AND(Data!$N$7=5,Data!F450&lt;&gt;""),Data!F450,IF(AND(Data!$N$7=6,Data!G450&lt;&gt;""),Data!G450,IF(AND(Data!$N$7=7,Data!H450&lt;&gt;""),Data!H450,IF(AND(Data!$N$7=8,Data!I450&lt;&gt;""),Data!I450,IF(AND(Data!$N$7=9,Data!J450&lt;&gt;""),Data!J450,IF(AND(Data!$N$7=10,Data!K450&lt;&gt;""),Data!K450,""))))))))))</f>
        <v/>
      </c>
    </row>
    <row r="454" spans="2:2" x14ac:dyDescent="0.15">
      <c r="B454" s="159" t="str">
        <f>IF(AND(Data!$N$7=1,Data!B451&lt;&gt;""),Data!B451,IF(AND(Data!$N$7=2,Data!C451&lt;&gt;""),Data!C451,IF(AND(Data!$N$7=3,Data!D451&lt;&gt;""),Data!D451,IF(AND(Data!$N$7=4,Data!E451&lt;&gt;""),Data!E451,IF(AND(Data!$N$7=5,Data!F451&lt;&gt;""),Data!F451,IF(AND(Data!$N$7=6,Data!G451&lt;&gt;""),Data!G451,IF(AND(Data!$N$7=7,Data!H451&lt;&gt;""),Data!H451,IF(AND(Data!$N$7=8,Data!I451&lt;&gt;""),Data!I451,IF(AND(Data!$N$7=9,Data!J451&lt;&gt;""),Data!J451,IF(AND(Data!$N$7=10,Data!K451&lt;&gt;""),Data!K451,""))))))))))</f>
        <v/>
      </c>
    </row>
    <row r="455" spans="2:2" x14ac:dyDescent="0.15">
      <c r="B455" s="159" t="str">
        <f>IF(AND(Data!$N$7=1,Data!B452&lt;&gt;""),Data!B452,IF(AND(Data!$N$7=2,Data!C452&lt;&gt;""),Data!C452,IF(AND(Data!$N$7=3,Data!D452&lt;&gt;""),Data!D452,IF(AND(Data!$N$7=4,Data!E452&lt;&gt;""),Data!E452,IF(AND(Data!$N$7=5,Data!F452&lt;&gt;""),Data!F452,IF(AND(Data!$N$7=6,Data!G452&lt;&gt;""),Data!G452,IF(AND(Data!$N$7=7,Data!H452&lt;&gt;""),Data!H452,IF(AND(Data!$N$7=8,Data!I452&lt;&gt;""),Data!I452,IF(AND(Data!$N$7=9,Data!J452&lt;&gt;""),Data!J452,IF(AND(Data!$N$7=10,Data!K452&lt;&gt;""),Data!K452,""))))))))))</f>
        <v/>
      </c>
    </row>
    <row r="456" spans="2:2" x14ac:dyDescent="0.15">
      <c r="B456" s="159" t="str">
        <f>IF(AND(Data!$N$7=1,Data!B453&lt;&gt;""),Data!B453,IF(AND(Data!$N$7=2,Data!C453&lt;&gt;""),Data!C453,IF(AND(Data!$N$7=3,Data!D453&lt;&gt;""),Data!D453,IF(AND(Data!$N$7=4,Data!E453&lt;&gt;""),Data!E453,IF(AND(Data!$N$7=5,Data!F453&lt;&gt;""),Data!F453,IF(AND(Data!$N$7=6,Data!G453&lt;&gt;""),Data!G453,IF(AND(Data!$N$7=7,Data!H453&lt;&gt;""),Data!H453,IF(AND(Data!$N$7=8,Data!I453&lt;&gt;""),Data!I453,IF(AND(Data!$N$7=9,Data!J453&lt;&gt;""),Data!J453,IF(AND(Data!$N$7=10,Data!K453&lt;&gt;""),Data!K453,""))))))))))</f>
        <v/>
      </c>
    </row>
    <row r="457" spans="2:2" x14ac:dyDescent="0.15">
      <c r="B457" s="159" t="str">
        <f>IF(AND(Data!$N$7=1,Data!B454&lt;&gt;""),Data!B454,IF(AND(Data!$N$7=2,Data!C454&lt;&gt;""),Data!C454,IF(AND(Data!$N$7=3,Data!D454&lt;&gt;""),Data!D454,IF(AND(Data!$N$7=4,Data!E454&lt;&gt;""),Data!E454,IF(AND(Data!$N$7=5,Data!F454&lt;&gt;""),Data!F454,IF(AND(Data!$N$7=6,Data!G454&lt;&gt;""),Data!G454,IF(AND(Data!$N$7=7,Data!H454&lt;&gt;""),Data!H454,IF(AND(Data!$N$7=8,Data!I454&lt;&gt;""),Data!I454,IF(AND(Data!$N$7=9,Data!J454&lt;&gt;""),Data!J454,IF(AND(Data!$N$7=10,Data!K454&lt;&gt;""),Data!K454,""))))))))))</f>
        <v/>
      </c>
    </row>
    <row r="458" spans="2:2" x14ac:dyDescent="0.15">
      <c r="B458" s="159" t="str">
        <f>IF(AND(Data!$N$7=1,Data!B455&lt;&gt;""),Data!B455,IF(AND(Data!$N$7=2,Data!C455&lt;&gt;""),Data!C455,IF(AND(Data!$N$7=3,Data!D455&lt;&gt;""),Data!D455,IF(AND(Data!$N$7=4,Data!E455&lt;&gt;""),Data!E455,IF(AND(Data!$N$7=5,Data!F455&lt;&gt;""),Data!F455,IF(AND(Data!$N$7=6,Data!G455&lt;&gt;""),Data!G455,IF(AND(Data!$N$7=7,Data!H455&lt;&gt;""),Data!H455,IF(AND(Data!$N$7=8,Data!I455&lt;&gt;""),Data!I455,IF(AND(Data!$N$7=9,Data!J455&lt;&gt;""),Data!J455,IF(AND(Data!$N$7=10,Data!K455&lt;&gt;""),Data!K455,""))))))))))</f>
        <v/>
      </c>
    </row>
    <row r="459" spans="2:2" x14ac:dyDescent="0.15">
      <c r="B459" s="159" t="str">
        <f>IF(AND(Data!$N$7=1,Data!B456&lt;&gt;""),Data!B456,IF(AND(Data!$N$7=2,Data!C456&lt;&gt;""),Data!C456,IF(AND(Data!$N$7=3,Data!D456&lt;&gt;""),Data!D456,IF(AND(Data!$N$7=4,Data!E456&lt;&gt;""),Data!E456,IF(AND(Data!$N$7=5,Data!F456&lt;&gt;""),Data!F456,IF(AND(Data!$N$7=6,Data!G456&lt;&gt;""),Data!G456,IF(AND(Data!$N$7=7,Data!H456&lt;&gt;""),Data!H456,IF(AND(Data!$N$7=8,Data!I456&lt;&gt;""),Data!I456,IF(AND(Data!$N$7=9,Data!J456&lt;&gt;""),Data!J456,IF(AND(Data!$N$7=10,Data!K456&lt;&gt;""),Data!K456,""))))))))))</f>
        <v/>
      </c>
    </row>
    <row r="460" spans="2:2" x14ac:dyDescent="0.15">
      <c r="B460" s="159" t="str">
        <f>IF(AND(Data!$N$7=1,Data!B457&lt;&gt;""),Data!B457,IF(AND(Data!$N$7=2,Data!C457&lt;&gt;""),Data!C457,IF(AND(Data!$N$7=3,Data!D457&lt;&gt;""),Data!D457,IF(AND(Data!$N$7=4,Data!E457&lt;&gt;""),Data!E457,IF(AND(Data!$N$7=5,Data!F457&lt;&gt;""),Data!F457,IF(AND(Data!$N$7=6,Data!G457&lt;&gt;""),Data!G457,IF(AND(Data!$N$7=7,Data!H457&lt;&gt;""),Data!H457,IF(AND(Data!$N$7=8,Data!I457&lt;&gt;""),Data!I457,IF(AND(Data!$N$7=9,Data!J457&lt;&gt;""),Data!J457,IF(AND(Data!$N$7=10,Data!K457&lt;&gt;""),Data!K457,""))))))))))</f>
        <v/>
      </c>
    </row>
    <row r="461" spans="2:2" x14ac:dyDescent="0.15">
      <c r="B461" s="159" t="str">
        <f>IF(AND(Data!$N$7=1,Data!B458&lt;&gt;""),Data!B458,IF(AND(Data!$N$7=2,Data!C458&lt;&gt;""),Data!C458,IF(AND(Data!$N$7=3,Data!D458&lt;&gt;""),Data!D458,IF(AND(Data!$N$7=4,Data!E458&lt;&gt;""),Data!E458,IF(AND(Data!$N$7=5,Data!F458&lt;&gt;""),Data!F458,IF(AND(Data!$N$7=6,Data!G458&lt;&gt;""),Data!G458,IF(AND(Data!$N$7=7,Data!H458&lt;&gt;""),Data!H458,IF(AND(Data!$N$7=8,Data!I458&lt;&gt;""),Data!I458,IF(AND(Data!$N$7=9,Data!J458&lt;&gt;""),Data!J458,IF(AND(Data!$N$7=10,Data!K458&lt;&gt;""),Data!K458,""))))))))))</f>
        <v/>
      </c>
    </row>
    <row r="462" spans="2:2" x14ac:dyDescent="0.15">
      <c r="B462" s="159" t="str">
        <f>IF(AND(Data!$N$7=1,Data!B459&lt;&gt;""),Data!B459,IF(AND(Data!$N$7=2,Data!C459&lt;&gt;""),Data!C459,IF(AND(Data!$N$7=3,Data!D459&lt;&gt;""),Data!D459,IF(AND(Data!$N$7=4,Data!E459&lt;&gt;""),Data!E459,IF(AND(Data!$N$7=5,Data!F459&lt;&gt;""),Data!F459,IF(AND(Data!$N$7=6,Data!G459&lt;&gt;""),Data!G459,IF(AND(Data!$N$7=7,Data!H459&lt;&gt;""),Data!H459,IF(AND(Data!$N$7=8,Data!I459&lt;&gt;""),Data!I459,IF(AND(Data!$N$7=9,Data!J459&lt;&gt;""),Data!J459,IF(AND(Data!$N$7=10,Data!K459&lt;&gt;""),Data!K459,""))))))))))</f>
        <v/>
      </c>
    </row>
    <row r="463" spans="2:2" x14ac:dyDescent="0.15">
      <c r="B463" s="159" t="str">
        <f>IF(AND(Data!$N$7=1,Data!B460&lt;&gt;""),Data!B460,IF(AND(Data!$N$7=2,Data!C460&lt;&gt;""),Data!C460,IF(AND(Data!$N$7=3,Data!D460&lt;&gt;""),Data!D460,IF(AND(Data!$N$7=4,Data!E460&lt;&gt;""),Data!E460,IF(AND(Data!$N$7=5,Data!F460&lt;&gt;""),Data!F460,IF(AND(Data!$N$7=6,Data!G460&lt;&gt;""),Data!G460,IF(AND(Data!$N$7=7,Data!H460&lt;&gt;""),Data!H460,IF(AND(Data!$N$7=8,Data!I460&lt;&gt;""),Data!I460,IF(AND(Data!$N$7=9,Data!J460&lt;&gt;""),Data!J460,IF(AND(Data!$N$7=10,Data!K460&lt;&gt;""),Data!K460,""))))))))))</f>
        <v/>
      </c>
    </row>
    <row r="464" spans="2:2" x14ac:dyDescent="0.15">
      <c r="B464" s="159" t="str">
        <f>IF(AND(Data!$N$7=1,Data!B461&lt;&gt;""),Data!B461,IF(AND(Data!$N$7=2,Data!C461&lt;&gt;""),Data!C461,IF(AND(Data!$N$7=3,Data!D461&lt;&gt;""),Data!D461,IF(AND(Data!$N$7=4,Data!E461&lt;&gt;""),Data!E461,IF(AND(Data!$N$7=5,Data!F461&lt;&gt;""),Data!F461,IF(AND(Data!$N$7=6,Data!G461&lt;&gt;""),Data!G461,IF(AND(Data!$N$7=7,Data!H461&lt;&gt;""),Data!H461,IF(AND(Data!$N$7=8,Data!I461&lt;&gt;""),Data!I461,IF(AND(Data!$N$7=9,Data!J461&lt;&gt;""),Data!J461,IF(AND(Data!$N$7=10,Data!K461&lt;&gt;""),Data!K461,""))))))))))</f>
        <v/>
      </c>
    </row>
    <row r="465" spans="2:2" x14ac:dyDescent="0.15">
      <c r="B465" s="159" t="str">
        <f>IF(AND(Data!$N$7=1,Data!B462&lt;&gt;""),Data!B462,IF(AND(Data!$N$7=2,Data!C462&lt;&gt;""),Data!C462,IF(AND(Data!$N$7=3,Data!D462&lt;&gt;""),Data!D462,IF(AND(Data!$N$7=4,Data!E462&lt;&gt;""),Data!E462,IF(AND(Data!$N$7=5,Data!F462&lt;&gt;""),Data!F462,IF(AND(Data!$N$7=6,Data!G462&lt;&gt;""),Data!G462,IF(AND(Data!$N$7=7,Data!H462&lt;&gt;""),Data!H462,IF(AND(Data!$N$7=8,Data!I462&lt;&gt;""),Data!I462,IF(AND(Data!$N$7=9,Data!J462&lt;&gt;""),Data!J462,IF(AND(Data!$N$7=10,Data!K462&lt;&gt;""),Data!K462,""))))))))))</f>
        <v/>
      </c>
    </row>
    <row r="466" spans="2:2" x14ac:dyDescent="0.15">
      <c r="B466" s="159" t="str">
        <f>IF(AND(Data!$N$7=1,Data!B463&lt;&gt;""),Data!B463,IF(AND(Data!$N$7=2,Data!C463&lt;&gt;""),Data!C463,IF(AND(Data!$N$7=3,Data!D463&lt;&gt;""),Data!D463,IF(AND(Data!$N$7=4,Data!E463&lt;&gt;""),Data!E463,IF(AND(Data!$N$7=5,Data!F463&lt;&gt;""),Data!F463,IF(AND(Data!$N$7=6,Data!G463&lt;&gt;""),Data!G463,IF(AND(Data!$N$7=7,Data!H463&lt;&gt;""),Data!H463,IF(AND(Data!$N$7=8,Data!I463&lt;&gt;""),Data!I463,IF(AND(Data!$N$7=9,Data!J463&lt;&gt;""),Data!J463,IF(AND(Data!$N$7=10,Data!K463&lt;&gt;""),Data!K463,""))))))))))</f>
        <v/>
      </c>
    </row>
    <row r="467" spans="2:2" x14ac:dyDescent="0.15">
      <c r="B467" s="159" t="str">
        <f>IF(AND(Data!$N$7=1,Data!B464&lt;&gt;""),Data!B464,IF(AND(Data!$N$7=2,Data!C464&lt;&gt;""),Data!C464,IF(AND(Data!$N$7=3,Data!D464&lt;&gt;""),Data!D464,IF(AND(Data!$N$7=4,Data!E464&lt;&gt;""),Data!E464,IF(AND(Data!$N$7=5,Data!F464&lt;&gt;""),Data!F464,IF(AND(Data!$N$7=6,Data!G464&lt;&gt;""),Data!G464,IF(AND(Data!$N$7=7,Data!H464&lt;&gt;""),Data!H464,IF(AND(Data!$N$7=8,Data!I464&lt;&gt;""),Data!I464,IF(AND(Data!$N$7=9,Data!J464&lt;&gt;""),Data!J464,IF(AND(Data!$N$7=10,Data!K464&lt;&gt;""),Data!K464,""))))))))))</f>
        <v/>
      </c>
    </row>
    <row r="468" spans="2:2" x14ac:dyDescent="0.15">
      <c r="B468" s="159" t="str">
        <f>IF(AND(Data!$N$7=1,Data!B465&lt;&gt;""),Data!B465,IF(AND(Data!$N$7=2,Data!C465&lt;&gt;""),Data!C465,IF(AND(Data!$N$7=3,Data!D465&lt;&gt;""),Data!D465,IF(AND(Data!$N$7=4,Data!E465&lt;&gt;""),Data!E465,IF(AND(Data!$N$7=5,Data!F465&lt;&gt;""),Data!F465,IF(AND(Data!$N$7=6,Data!G465&lt;&gt;""),Data!G465,IF(AND(Data!$N$7=7,Data!H465&lt;&gt;""),Data!H465,IF(AND(Data!$N$7=8,Data!I465&lt;&gt;""),Data!I465,IF(AND(Data!$N$7=9,Data!J465&lt;&gt;""),Data!J465,IF(AND(Data!$N$7=10,Data!K465&lt;&gt;""),Data!K465,""))))))))))</f>
        <v/>
      </c>
    </row>
    <row r="469" spans="2:2" x14ac:dyDescent="0.15">
      <c r="B469" s="159" t="str">
        <f>IF(AND(Data!$N$7=1,Data!B466&lt;&gt;""),Data!B466,IF(AND(Data!$N$7=2,Data!C466&lt;&gt;""),Data!C466,IF(AND(Data!$N$7=3,Data!D466&lt;&gt;""),Data!D466,IF(AND(Data!$N$7=4,Data!E466&lt;&gt;""),Data!E466,IF(AND(Data!$N$7=5,Data!F466&lt;&gt;""),Data!F466,IF(AND(Data!$N$7=6,Data!G466&lt;&gt;""),Data!G466,IF(AND(Data!$N$7=7,Data!H466&lt;&gt;""),Data!H466,IF(AND(Data!$N$7=8,Data!I466&lt;&gt;""),Data!I466,IF(AND(Data!$N$7=9,Data!J466&lt;&gt;""),Data!J466,IF(AND(Data!$N$7=10,Data!K466&lt;&gt;""),Data!K466,""))))))))))</f>
        <v/>
      </c>
    </row>
    <row r="470" spans="2:2" x14ac:dyDescent="0.15">
      <c r="B470" s="159" t="str">
        <f>IF(AND(Data!$N$7=1,Data!B467&lt;&gt;""),Data!B467,IF(AND(Data!$N$7=2,Data!C467&lt;&gt;""),Data!C467,IF(AND(Data!$N$7=3,Data!D467&lt;&gt;""),Data!D467,IF(AND(Data!$N$7=4,Data!E467&lt;&gt;""),Data!E467,IF(AND(Data!$N$7=5,Data!F467&lt;&gt;""),Data!F467,IF(AND(Data!$N$7=6,Data!G467&lt;&gt;""),Data!G467,IF(AND(Data!$N$7=7,Data!H467&lt;&gt;""),Data!H467,IF(AND(Data!$N$7=8,Data!I467&lt;&gt;""),Data!I467,IF(AND(Data!$N$7=9,Data!J467&lt;&gt;""),Data!J467,IF(AND(Data!$N$7=10,Data!K467&lt;&gt;""),Data!K467,""))))))))))</f>
        <v/>
      </c>
    </row>
    <row r="471" spans="2:2" x14ac:dyDescent="0.15">
      <c r="B471" s="159" t="str">
        <f>IF(AND(Data!$N$7=1,Data!B468&lt;&gt;""),Data!B468,IF(AND(Data!$N$7=2,Data!C468&lt;&gt;""),Data!C468,IF(AND(Data!$N$7=3,Data!D468&lt;&gt;""),Data!D468,IF(AND(Data!$N$7=4,Data!E468&lt;&gt;""),Data!E468,IF(AND(Data!$N$7=5,Data!F468&lt;&gt;""),Data!F468,IF(AND(Data!$N$7=6,Data!G468&lt;&gt;""),Data!G468,IF(AND(Data!$N$7=7,Data!H468&lt;&gt;""),Data!H468,IF(AND(Data!$N$7=8,Data!I468&lt;&gt;""),Data!I468,IF(AND(Data!$N$7=9,Data!J468&lt;&gt;""),Data!J468,IF(AND(Data!$N$7=10,Data!K468&lt;&gt;""),Data!K468,""))))))))))</f>
        <v/>
      </c>
    </row>
    <row r="472" spans="2:2" x14ac:dyDescent="0.15">
      <c r="B472" s="159" t="str">
        <f>IF(AND(Data!$N$7=1,Data!B469&lt;&gt;""),Data!B469,IF(AND(Data!$N$7=2,Data!C469&lt;&gt;""),Data!C469,IF(AND(Data!$N$7=3,Data!D469&lt;&gt;""),Data!D469,IF(AND(Data!$N$7=4,Data!E469&lt;&gt;""),Data!E469,IF(AND(Data!$N$7=5,Data!F469&lt;&gt;""),Data!F469,IF(AND(Data!$N$7=6,Data!G469&lt;&gt;""),Data!G469,IF(AND(Data!$N$7=7,Data!H469&lt;&gt;""),Data!H469,IF(AND(Data!$N$7=8,Data!I469&lt;&gt;""),Data!I469,IF(AND(Data!$N$7=9,Data!J469&lt;&gt;""),Data!J469,IF(AND(Data!$N$7=10,Data!K469&lt;&gt;""),Data!K469,""))))))))))</f>
        <v/>
      </c>
    </row>
    <row r="473" spans="2:2" x14ac:dyDescent="0.15">
      <c r="B473" s="159" t="str">
        <f>IF(AND(Data!$N$7=1,Data!B470&lt;&gt;""),Data!B470,IF(AND(Data!$N$7=2,Data!C470&lt;&gt;""),Data!C470,IF(AND(Data!$N$7=3,Data!D470&lt;&gt;""),Data!D470,IF(AND(Data!$N$7=4,Data!E470&lt;&gt;""),Data!E470,IF(AND(Data!$N$7=5,Data!F470&lt;&gt;""),Data!F470,IF(AND(Data!$N$7=6,Data!G470&lt;&gt;""),Data!G470,IF(AND(Data!$N$7=7,Data!H470&lt;&gt;""),Data!H470,IF(AND(Data!$N$7=8,Data!I470&lt;&gt;""),Data!I470,IF(AND(Data!$N$7=9,Data!J470&lt;&gt;""),Data!J470,IF(AND(Data!$N$7=10,Data!K470&lt;&gt;""),Data!K470,""))))))))))</f>
        <v/>
      </c>
    </row>
    <row r="474" spans="2:2" x14ac:dyDescent="0.15">
      <c r="B474" s="159" t="str">
        <f>IF(AND(Data!$N$7=1,Data!B471&lt;&gt;""),Data!B471,IF(AND(Data!$N$7=2,Data!C471&lt;&gt;""),Data!C471,IF(AND(Data!$N$7=3,Data!D471&lt;&gt;""),Data!D471,IF(AND(Data!$N$7=4,Data!E471&lt;&gt;""),Data!E471,IF(AND(Data!$N$7=5,Data!F471&lt;&gt;""),Data!F471,IF(AND(Data!$N$7=6,Data!G471&lt;&gt;""),Data!G471,IF(AND(Data!$N$7=7,Data!H471&lt;&gt;""),Data!H471,IF(AND(Data!$N$7=8,Data!I471&lt;&gt;""),Data!I471,IF(AND(Data!$N$7=9,Data!J471&lt;&gt;""),Data!J471,IF(AND(Data!$N$7=10,Data!K471&lt;&gt;""),Data!K471,""))))))))))</f>
        <v/>
      </c>
    </row>
    <row r="475" spans="2:2" x14ac:dyDescent="0.15">
      <c r="B475" s="159" t="str">
        <f>IF(AND(Data!$N$7=1,Data!B472&lt;&gt;""),Data!B472,IF(AND(Data!$N$7=2,Data!C472&lt;&gt;""),Data!C472,IF(AND(Data!$N$7=3,Data!D472&lt;&gt;""),Data!D472,IF(AND(Data!$N$7=4,Data!E472&lt;&gt;""),Data!E472,IF(AND(Data!$N$7=5,Data!F472&lt;&gt;""),Data!F472,IF(AND(Data!$N$7=6,Data!G472&lt;&gt;""),Data!G472,IF(AND(Data!$N$7=7,Data!H472&lt;&gt;""),Data!H472,IF(AND(Data!$N$7=8,Data!I472&lt;&gt;""),Data!I472,IF(AND(Data!$N$7=9,Data!J472&lt;&gt;""),Data!J472,IF(AND(Data!$N$7=10,Data!K472&lt;&gt;""),Data!K472,""))))))))))</f>
        <v/>
      </c>
    </row>
    <row r="476" spans="2:2" x14ac:dyDescent="0.15">
      <c r="B476" s="159" t="str">
        <f>IF(AND(Data!$N$7=1,Data!B473&lt;&gt;""),Data!B473,IF(AND(Data!$N$7=2,Data!C473&lt;&gt;""),Data!C473,IF(AND(Data!$N$7=3,Data!D473&lt;&gt;""),Data!D473,IF(AND(Data!$N$7=4,Data!E473&lt;&gt;""),Data!E473,IF(AND(Data!$N$7=5,Data!F473&lt;&gt;""),Data!F473,IF(AND(Data!$N$7=6,Data!G473&lt;&gt;""),Data!G473,IF(AND(Data!$N$7=7,Data!H473&lt;&gt;""),Data!H473,IF(AND(Data!$N$7=8,Data!I473&lt;&gt;""),Data!I473,IF(AND(Data!$N$7=9,Data!J473&lt;&gt;""),Data!J473,IF(AND(Data!$N$7=10,Data!K473&lt;&gt;""),Data!K473,""))))))))))</f>
        <v/>
      </c>
    </row>
    <row r="477" spans="2:2" x14ac:dyDescent="0.15">
      <c r="B477" s="159" t="str">
        <f>IF(AND(Data!$N$7=1,Data!B474&lt;&gt;""),Data!B474,IF(AND(Data!$N$7=2,Data!C474&lt;&gt;""),Data!C474,IF(AND(Data!$N$7=3,Data!D474&lt;&gt;""),Data!D474,IF(AND(Data!$N$7=4,Data!E474&lt;&gt;""),Data!E474,IF(AND(Data!$N$7=5,Data!F474&lt;&gt;""),Data!F474,IF(AND(Data!$N$7=6,Data!G474&lt;&gt;""),Data!G474,IF(AND(Data!$N$7=7,Data!H474&lt;&gt;""),Data!H474,IF(AND(Data!$N$7=8,Data!I474&lt;&gt;""),Data!I474,IF(AND(Data!$N$7=9,Data!J474&lt;&gt;""),Data!J474,IF(AND(Data!$N$7=10,Data!K474&lt;&gt;""),Data!K474,""))))))))))</f>
        <v/>
      </c>
    </row>
    <row r="478" spans="2:2" x14ac:dyDescent="0.15">
      <c r="B478" s="159" t="str">
        <f>IF(AND(Data!$N$7=1,Data!B475&lt;&gt;""),Data!B475,IF(AND(Data!$N$7=2,Data!C475&lt;&gt;""),Data!C475,IF(AND(Data!$N$7=3,Data!D475&lt;&gt;""),Data!D475,IF(AND(Data!$N$7=4,Data!E475&lt;&gt;""),Data!E475,IF(AND(Data!$N$7=5,Data!F475&lt;&gt;""),Data!F475,IF(AND(Data!$N$7=6,Data!G475&lt;&gt;""),Data!G475,IF(AND(Data!$N$7=7,Data!H475&lt;&gt;""),Data!H475,IF(AND(Data!$N$7=8,Data!I475&lt;&gt;""),Data!I475,IF(AND(Data!$N$7=9,Data!J475&lt;&gt;""),Data!J475,IF(AND(Data!$N$7=10,Data!K475&lt;&gt;""),Data!K475,""))))))))))</f>
        <v/>
      </c>
    </row>
    <row r="479" spans="2:2" x14ac:dyDescent="0.15">
      <c r="B479" s="159" t="str">
        <f>IF(AND(Data!$N$7=1,Data!B476&lt;&gt;""),Data!B476,IF(AND(Data!$N$7=2,Data!C476&lt;&gt;""),Data!C476,IF(AND(Data!$N$7=3,Data!D476&lt;&gt;""),Data!D476,IF(AND(Data!$N$7=4,Data!E476&lt;&gt;""),Data!E476,IF(AND(Data!$N$7=5,Data!F476&lt;&gt;""),Data!F476,IF(AND(Data!$N$7=6,Data!G476&lt;&gt;""),Data!G476,IF(AND(Data!$N$7=7,Data!H476&lt;&gt;""),Data!H476,IF(AND(Data!$N$7=8,Data!I476&lt;&gt;""),Data!I476,IF(AND(Data!$N$7=9,Data!J476&lt;&gt;""),Data!J476,IF(AND(Data!$N$7=10,Data!K476&lt;&gt;""),Data!K476,""))))))))))</f>
        <v/>
      </c>
    </row>
    <row r="480" spans="2:2" x14ac:dyDescent="0.15">
      <c r="B480" s="159" t="str">
        <f>IF(AND(Data!$N$7=1,Data!B477&lt;&gt;""),Data!B477,IF(AND(Data!$N$7=2,Data!C477&lt;&gt;""),Data!C477,IF(AND(Data!$N$7=3,Data!D477&lt;&gt;""),Data!D477,IF(AND(Data!$N$7=4,Data!E477&lt;&gt;""),Data!E477,IF(AND(Data!$N$7=5,Data!F477&lt;&gt;""),Data!F477,IF(AND(Data!$N$7=6,Data!G477&lt;&gt;""),Data!G477,IF(AND(Data!$N$7=7,Data!H477&lt;&gt;""),Data!H477,IF(AND(Data!$N$7=8,Data!I477&lt;&gt;""),Data!I477,IF(AND(Data!$N$7=9,Data!J477&lt;&gt;""),Data!J477,IF(AND(Data!$N$7=10,Data!K477&lt;&gt;""),Data!K477,""))))))))))</f>
        <v/>
      </c>
    </row>
    <row r="481" spans="2:2" x14ac:dyDescent="0.15">
      <c r="B481" s="159" t="str">
        <f>IF(AND(Data!$N$7=1,Data!B478&lt;&gt;""),Data!B478,IF(AND(Data!$N$7=2,Data!C478&lt;&gt;""),Data!C478,IF(AND(Data!$N$7=3,Data!D478&lt;&gt;""),Data!D478,IF(AND(Data!$N$7=4,Data!E478&lt;&gt;""),Data!E478,IF(AND(Data!$N$7=5,Data!F478&lt;&gt;""),Data!F478,IF(AND(Data!$N$7=6,Data!G478&lt;&gt;""),Data!G478,IF(AND(Data!$N$7=7,Data!H478&lt;&gt;""),Data!H478,IF(AND(Data!$N$7=8,Data!I478&lt;&gt;""),Data!I478,IF(AND(Data!$N$7=9,Data!J478&lt;&gt;""),Data!J478,IF(AND(Data!$N$7=10,Data!K478&lt;&gt;""),Data!K478,""))))))))))</f>
        <v/>
      </c>
    </row>
    <row r="482" spans="2:2" x14ac:dyDescent="0.15">
      <c r="B482" s="159" t="str">
        <f>IF(AND(Data!$N$7=1,Data!B479&lt;&gt;""),Data!B479,IF(AND(Data!$N$7=2,Data!C479&lt;&gt;""),Data!C479,IF(AND(Data!$N$7=3,Data!D479&lt;&gt;""),Data!D479,IF(AND(Data!$N$7=4,Data!E479&lt;&gt;""),Data!E479,IF(AND(Data!$N$7=5,Data!F479&lt;&gt;""),Data!F479,IF(AND(Data!$N$7=6,Data!G479&lt;&gt;""),Data!G479,IF(AND(Data!$N$7=7,Data!H479&lt;&gt;""),Data!H479,IF(AND(Data!$N$7=8,Data!I479&lt;&gt;""),Data!I479,IF(AND(Data!$N$7=9,Data!J479&lt;&gt;""),Data!J479,IF(AND(Data!$N$7=10,Data!K479&lt;&gt;""),Data!K479,""))))))))))</f>
        <v/>
      </c>
    </row>
    <row r="483" spans="2:2" x14ac:dyDescent="0.15">
      <c r="B483" s="159" t="str">
        <f>IF(AND(Data!$N$7=1,Data!B480&lt;&gt;""),Data!B480,IF(AND(Data!$N$7=2,Data!C480&lt;&gt;""),Data!C480,IF(AND(Data!$N$7=3,Data!D480&lt;&gt;""),Data!D480,IF(AND(Data!$N$7=4,Data!E480&lt;&gt;""),Data!E480,IF(AND(Data!$N$7=5,Data!F480&lt;&gt;""),Data!F480,IF(AND(Data!$N$7=6,Data!G480&lt;&gt;""),Data!G480,IF(AND(Data!$N$7=7,Data!H480&lt;&gt;""),Data!H480,IF(AND(Data!$N$7=8,Data!I480&lt;&gt;""),Data!I480,IF(AND(Data!$N$7=9,Data!J480&lt;&gt;""),Data!J480,IF(AND(Data!$N$7=10,Data!K480&lt;&gt;""),Data!K480,""))))))))))</f>
        <v/>
      </c>
    </row>
    <row r="484" spans="2:2" x14ac:dyDescent="0.15">
      <c r="B484" s="159" t="str">
        <f>IF(AND(Data!$N$7=1,Data!B481&lt;&gt;""),Data!B481,IF(AND(Data!$N$7=2,Data!C481&lt;&gt;""),Data!C481,IF(AND(Data!$N$7=3,Data!D481&lt;&gt;""),Data!D481,IF(AND(Data!$N$7=4,Data!E481&lt;&gt;""),Data!E481,IF(AND(Data!$N$7=5,Data!F481&lt;&gt;""),Data!F481,IF(AND(Data!$N$7=6,Data!G481&lt;&gt;""),Data!G481,IF(AND(Data!$N$7=7,Data!H481&lt;&gt;""),Data!H481,IF(AND(Data!$N$7=8,Data!I481&lt;&gt;""),Data!I481,IF(AND(Data!$N$7=9,Data!J481&lt;&gt;""),Data!J481,IF(AND(Data!$N$7=10,Data!K481&lt;&gt;""),Data!K481,""))))))))))</f>
        <v/>
      </c>
    </row>
    <row r="485" spans="2:2" x14ac:dyDescent="0.15">
      <c r="B485" s="159" t="str">
        <f>IF(AND(Data!$N$7=1,Data!B482&lt;&gt;""),Data!B482,IF(AND(Data!$N$7=2,Data!C482&lt;&gt;""),Data!C482,IF(AND(Data!$N$7=3,Data!D482&lt;&gt;""),Data!D482,IF(AND(Data!$N$7=4,Data!E482&lt;&gt;""),Data!E482,IF(AND(Data!$N$7=5,Data!F482&lt;&gt;""),Data!F482,IF(AND(Data!$N$7=6,Data!G482&lt;&gt;""),Data!G482,IF(AND(Data!$N$7=7,Data!H482&lt;&gt;""),Data!H482,IF(AND(Data!$N$7=8,Data!I482&lt;&gt;""),Data!I482,IF(AND(Data!$N$7=9,Data!J482&lt;&gt;""),Data!J482,IF(AND(Data!$N$7=10,Data!K482&lt;&gt;""),Data!K482,""))))))))))</f>
        <v/>
      </c>
    </row>
    <row r="486" spans="2:2" x14ac:dyDescent="0.15">
      <c r="B486" s="159" t="str">
        <f>IF(AND(Data!$N$7=1,Data!B483&lt;&gt;""),Data!B483,IF(AND(Data!$N$7=2,Data!C483&lt;&gt;""),Data!C483,IF(AND(Data!$N$7=3,Data!D483&lt;&gt;""),Data!D483,IF(AND(Data!$N$7=4,Data!E483&lt;&gt;""),Data!E483,IF(AND(Data!$N$7=5,Data!F483&lt;&gt;""),Data!F483,IF(AND(Data!$N$7=6,Data!G483&lt;&gt;""),Data!G483,IF(AND(Data!$N$7=7,Data!H483&lt;&gt;""),Data!H483,IF(AND(Data!$N$7=8,Data!I483&lt;&gt;""),Data!I483,IF(AND(Data!$N$7=9,Data!J483&lt;&gt;""),Data!J483,IF(AND(Data!$N$7=10,Data!K483&lt;&gt;""),Data!K483,""))))))))))</f>
        <v/>
      </c>
    </row>
    <row r="487" spans="2:2" x14ac:dyDescent="0.15">
      <c r="B487" s="159" t="str">
        <f>IF(AND(Data!$N$7=1,Data!B484&lt;&gt;""),Data!B484,IF(AND(Data!$N$7=2,Data!C484&lt;&gt;""),Data!C484,IF(AND(Data!$N$7=3,Data!D484&lt;&gt;""),Data!D484,IF(AND(Data!$N$7=4,Data!E484&lt;&gt;""),Data!E484,IF(AND(Data!$N$7=5,Data!F484&lt;&gt;""),Data!F484,IF(AND(Data!$N$7=6,Data!G484&lt;&gt;""),Data!G484,IF(AND(Data!$N$7=7,Data!H484&lt;&gt;""),Data!H484,IF(AND(Data!$N$7=8,Data!I484&lt;&gt;""),Data!I484,IF(AND(Data!$N$7=9,Data!J484&lt;&gt;""),Data!J484,IF(AND(Data!$N$7=10,Data!K484&lt;&gt;""),Data!K484,""))))))))))</f>
        <v/>
      </c>
    </row>
    <row r="488" spans="2:2" x14ac:dyDescent="0.15">
      <c r="B488" s="159" t="str">
        <f>IF(AND(Data!$N$7=1,Data!B485&lt;&gt;""),Data!B485,IF(AND(Data!$N$7=2,Data!C485&lt;&gt;""),Data!C485,IF(AND(Data!$N$7=3,Data!D485&lt;&gt;""),Data!D485,IF(AND(Data!$N$7=4,Data!E485&lt;&gt;""),Data!E485,IF(AND(Data!$N$7=5,Data!F485&lt;&gt;""),Data!F485,IF(AND(Data!$N$7=6,Data!G485&lt;&gt;""),Data!G485,IF(AND(Data!$N$7=7,Data!H485&lt;&gt;""),Data!H485,IF(AND(Data!$N$7=8,Data!I485&lt;&gt;""),Data!I485,IF(AND(Data!$N$7=9,Data!J485&lt;&gt;""),Data!J485,IF(AND(Data!$N$7=10,Data!K485&lt;&gt;""),Data!K485,""))))))))))</f>
        <v/>
      </c>
    </row>
    <row r="489" spans="2:2" x14ac:dyDescent="0.15">
      <c r="B489" s="159" t="str">
        <f>IF(AND(Data!$N$7=1,Data!B486&lt;&gt;""),Data!B486,IF(AND(Data!$N$7=2,Data!C486&lt;&gt;""),Data!C486,IF(AND(Data!$N$7=3,Data!D486&lt;&gt;""),Data!D486,IF(AND(Data!$N$7=4,Data!E486&lt;&gt;""),Data!E486,IF(AND(Data!$N$7=5,Data!F486&lt;&gt;""),Data!F486,IF(AND(Data!$N$7=6,Data!G486&lt;&gt;""),Data!G486,IF(AND(Data!$N$7=7,Data!H486&lt;&gt;""),Data!H486,IF(AND(Data!$N$7=8,Data!I486&lt;&gt;""),Data!I486,IF(AND(Data!$N$7=9,Data!J486&lt;&gt;""),Data!J486,IF(AND(Data!$N$7=10,Data!K486&lt;&gt;""),Data!K486,""))))))))))</f>
        <v/>
      </c>
    </row>
    <row r="490" spans="2:2" x14ac:dyDescent="0.15">
      <c r="B490" s="159" t="str">
        <f>IF(AND(Data!$N$7=1,Data!B487&lt;&gt;""),Data!B487,IF(AND(Data!$N$7=2,Data!C487&lt;&gt;""),Data!C487,IF(AND(Data!$N$7=3,Data!D487&lt;&gt;""),Data!D487,IF(AND(Data!$N$7=4,Data!E487&lt;&gt;""),Data!E487,IF(AND(Data!$N$7=5,Data!F487&lt;&gt;""),Data!F487,IF(AND(Data!$N$7=6,Data!G487&lt;&gt;""),Data!G487,IF(AND(Data!$N$7=7,Data!H487&lt;&gt;""),Data!H487,IF(AND(Data!$N$7=8,Data!I487&lt;&gt;""),Data!I487,IF(AND(Data!$N$7=9,Data!J487&lt;&gt;""),Data!J487,IF(AND(Data!$N$7=10,Data!K487&lt;&gt;""),Data!K487,""))))))))))</f>
        <v/>
      </c>
    </row>
    <row r="491" spans="2:2" x14ac:dyDescent="0.15">
      <c r="B491" s="159" t="str">
        <f>IF(AND(Data!$N$7=1,Data!B488&lt;&gt;""),Data!B488,IF(AND(Data!$N$7=2,Data!C488&lt;&gt;""),Data!C488,IF(AND(Data!$N$7=3,Data!D488&lt;&gt;""),Data!D488,IF(AND(Data!$N$7=4,Data!E488&lt;&gt;""),Data!E488,IF(AND(Data!$N$7=5,Data!F488&lt;&gt;""),Data!F488,IF(AND(Data!$N$7=6,Data!G488&lt;&gt;""),Data!G488,IF(AND(Data!$N$7=7,Data!H488&lt;&gt;""),Data!H488,IF(AND(Data!$N$7=8,Data!I488&lt;&gt;""),Data!I488,IF(AND(Data!$N$7=9,Data!J488&lt;&gt;""),Data!J488,IF(AND(Data!$N$7=10,Data!K488&lt;&gt;""),Data!K488,""))))))))))</f>
        <v/>
      </c>
    </row>
    <row r="492" spans="2:2" x14ac:dyDescent="0.15">
      <c r="B492" s="159" t="str">
        <f>IF(AND(Data!$N$7=1,Data!B489&lt;&gt;""),Data!B489,IF(AND(Data!$N$7=2,Data!C489&lt;&gt;""),Data!C489,IF(AND(Data!$N$7=3,Data!D489&lt;&gt;""),Data!D489,IF(AND(Data!$N$7=4,Data!E489&lt;&gt;""),Data!E489,IF(AND(Data!$N$7=5,Data!F489&lt;&gt;""),Data!F489,IF(AND(Data!$N$7=6,Data!G489&lt;&gt;""),Data!G489,IF(AND(Data!$N$7=7,Data!H489&lt;&gt;""),Data!H489,IF(AND(Data!$N$7=8,Data!I489&lt;&gt;""),Data!I489,IF(AND(Data!$N$7=9,Data!J489&lt;&gt;""),Data!J489,IF(AND(Data!$N$7=10,Data!K489&lt;&gt;""),Data!K489,""))))))))))</f>
        <v/>
      </c>
    </row>
    <row r="493" spans="2:2" x14ac:dyDescent="0.15">
      <c r="B493" s="159" t="str">
        <f>IF(AND(Data!$N$7=1,Data!B490&lt;&gt;""),Data!B490,IF(AND(Data!$N$7=2,Data!C490&lt;&gt;""),Data!C490,IF(AND(Data!$N$7=3,Data!D490&lt;&gt;""),Data!D490,IF(AND(Data!$N$7=4,Data!E490&lt;&gt;""),Data!E490,IF(AND(Data!$N$7=5,Data!F490&lt;&gt;""),Data!F490,IF(AND(Data!$N$7=6,Data!G490&lt;&gt;""),Data!G490,IF(AND(Data!$N$7=7,Data!H490&lt;&gt;""),Data!H490,IF(AND(Data!$N$7=8,Data!I490&lt;&gt;""),Data!I490,IF(AND(Data!$N$7=9,Data!J490&lt;&gt;""),Data!J490,IF(AND(Data!$N$7=10,Data!K490&lt;&gt;""),Data!K490,""))))))))))</f>
        <v/>
      </c>
    </row>
    <row r="494" spans="2:2" x14ac:dyDescent="0.15">
      <c r="B494" s="159" t="str">
        <f>IF(AND(Data!$N$7=1,Data!B491&lt;&gt;""),Data!B491,IF(AND(Data!$N$7=2,Data!C491&lt;&gt;""),Data!C491,IF(AND(Data!$N$7=3,Data!D491&lt;&gt;""),Data!D491,IF(AND(Data!$N$7=4,Data!E491&lt;&gt;""),Data!E491,IF(AND(Data!$N$7=5,Data!F491&lt;&gt;""),Data!F491,IF(AND(Data!$N$7=6,Data!G491&lt;&gt;""),Data!G491,IF(AND(Data!$N$7=7,Data!H491&lt;&gt;""),Data!H491,IF(AND(Data!$N$7=8,Data!I491&lt;&gt;""),Data!I491,IF(AND(Data!$N$7=9,Data!J491&lt;&gt;""),Data!J491,IF(AND(Data!$N$7=10,Data!K491&lt;&gt;""),Data!K491,""))))))))))</f>
        <v/>
      </c>
    </row>
    <row r="495" spans="2:2" x14ac:dyDescent="0.15">
      <c r="B495" s="159" t="str">
        <f>IF(AND(Data!$N$7=1,Data!B492&lt;&gt;""),Data!B492,IF(AND(Data!$N$7=2,Data!C492&lt;&gt;""),Data!C492,IF(AND(Data!$N$7=3,Data!D492&lt;&gt;""),Data!D492,IF(AND(Data!$N$7=4,Data!E492&lt;&gt;""),Data!E492,IF(AND(Data!$N$7=5,Data!F492&lt;&gt;""),Data!F492,IF(AND(Data!$N$7=6,Data!G492&lt;&gt;""),Data!G492,IF(AND(Data!$N$7=7,Data!H492&lt;&gt;""),Data!H492,IF(AND(Data!$N$7=8,Data!I492&lt;&gt;""),Data!I492,IF(AND(Data!$N$7=9,Data!J492&lt;&gt;""),Data!J492,IF(AND(Data!$N$7=10,Data!K492&lt;&gt;""),Data!K492,""))))))))))</f>
        <v/>
      </c>
    </row>
    <row r="496" spans="2:2" x14ac:dyDescent="0.15">
      <c r="B496" s="159" t="str">
        <f>IF(AND(Data!$N$7=1,Data!B493&lt;&gt;""),Data!B493,IF(AND(Data!$N$7=2,Data!C493&lt;&gt;""),Data!C493,IF(AND(Data!$N$7=3,Data!D493&lt;&gt;""),Data!D493,IF(AND(Data!$N$7=4,Data!E493&lt;&gt;""),Data!E493,IF(AND(Data!$N$7=5,Data!F493&lt;&gt;""),Data!F493,IF(AND(Data!$N$7=6,Data!G493&lt;&gt;""),Data!G493,IF(AND(Data!$N$7=7,Data!H493&lt;&gt;""),Data!H493,IF(AND(Data!$N$7=8,Data!I493&lt;&gt;""),Data!I493,IF(AND(Data!$N$7=9,Data!J493&lt;&gt;""),Data!J493,IF(AND(Data!$N$7=10,Data!K493&lt;&gt;""),Data!K493,""))))))))))</f>
        <v/>
      </c>
    </row>
    <row r="497" spans="2:2" x14ac:dyDescent="0.15">
      <c r="B497" s="159" t="str">
        <f>IF(AND(Data!$N$7=1,Data!B494&lt;&gt;""),Data!B494,IF(AND(Data!$N$7=2,Data!C494&lt;&gt;""),Data!C494,IF(AND(Data!$N$7=3,Data!D494&lt;&gt;""),Data!D494,IF(AND(Data!$N$7=4,Data!E494&lt;&gt;""),Data!E494,IF(AND(Data!$N$7=5,Data!F494&lt;&gt;""),Data!F494,IF(AND(Data!$N$7=6,Data!G494&lt;&gt;""),Data!G494,IF(AND(Data!$N$7=7,Data!H494&lt;&gt;""),Data!H494,IF(AND(Data!$N$7=8,Data!I494&lt;&gt;""),Data!I494,IF(AND(Data!$N$7=9,Data!J494&lt;&gt;""),Data!J494,IF(AND(Data!$N$7=10,Data!K494&lt;&gt;""),Data!K494,""))))))))))</f>
        <v/>
      </c>
    </row>
    <row r="498" spans="2:2" x14ac:dyDescent="0.15">
      <c r="B498" s="159" t="str">
        <f>IF(AND(Data!$N$7=1,Data!B495&lt;&gt;""),Data!B495,IF(AND(Data!$N$7=2,Data!C495&lt;&gt;""),Data!C495,IF(AND(Data!$N$7=3,Data!D495&lt;&gt;""),Data!D495,IF(AND(Data!$N$7=4,Data!E495&lt;&gt;""),Data!E495,IF(AND(Data!$N$7=5,Data!F495&lt;&gt;""),Data!F495,IF(AND(Data!$N$7=6,Data!G495&lt;&gt;""),Data!G495,IF(AND(Data!$N$7=7,Data!H495&lt;&gt;""),Data!H495,IF(AND(Data!$N$7=8,Data!I495&lt;&gt;""),Data!I495,IF(AND(Data!$N$7=9,Data!J495&lt;&gt;""),Data!J495,IF(AND(Data!$N$7=10,Data!K495&lt;&gt;""),Data!K495,""))))))))))</f>
        <v/>
      </c>
    </row>
    <row r="499" spans="2:2" x14ac:dyDescent="0.15">
      <c r="B499" s="159" t="str">
        <f>IF(AND(Data!$N$7=1,Data!B496&lt;&gt;""),Data!B496,IF(AND(Data!$N$7=2,Data!C496&lt;&gt;""),Data!C496,IF(AND(Data!$N$7=3,Data!D496&lt;&gt;""),Data!D496,IF(AND(Data!$N$7=4,Data!E496&lt;&gt;""),Data!E496,IF(AND(Data!$N$7=5,Data!F496&lt;&gt;""),Data!F496,IF(AND(Data!$N$7=6,Data!G496&lt;&gt;""),Data!G496,IF(AND(Data!$N$7=7,Data!H496&lt;&gt;""),Data!H496,IF(AND(Data!$N$7=8,Data!I496&lt;&gt;""),Data!I496,IF(AND(Data!$N$7=9,Data!J496&lt;&gt;""),Data!J496,IF(AND(Data!$N$7=10,Data!K496&lt;&gt;""),Data!K496,""))))))))))</f>
        <v/>
      </c>
    </row>
    <row r="500" spans="2:2" x14ac:dyDescent="0.15">
      <c r="B500" s="159" t="str">
        <f>IF(AND(Data!$N$7=1,Data!B497&lt;&gt;""),Data!B497,IF(AND(Data!$N$7=2,Data!C497&lt;&gt;""),Data!C497,IF(AND(Data!$N$7=3,Data!D497&lt;&gt;""),Data!D497,IF(AND(Data!$N$7=4,Data!E497&lt;&gt;""),Data!E497,IF(AND(Data!$N$7=5,Data!F497&lt;&gt;""),Data!F497,IF(AND(Data!$N$7=6,Data!G497&lt;&gt;""),Data!G497,IF(AND(Data!$N$7=7,Data!H497&lt;&gt;""),Data!H497,IF(AND(Data!$N$7=8,Data!I497&lt;&gt;""),Data!I497,IF(AND(Data!$N$7=9,Data!J497&lt;&gt;""),Data!J497,IF(AND(Data!$N$7=10,Data!K497&lt;&gt;""),Data!K497,""))))))))))</f>
        <v/>
      </c>
    </row>
    <row r="501" spans="2:2" x14ac:dyDescent="0.15">
      <c r="B501" s="159" t="str">
        <f>IF(AND(Data!$N$7=1,Data!B498&lt;&gt;""),Data!B498,IF(AND(Data!$N$7=2,Data!C498&lt;&gt;""),Data!C498,IF(AND(Data!$N$7=3,Data!D498&lt;&gt;""),Data!D498,IF(AND(Data!$N$7=4,Data!E498&lt;&gt;""),Data!E498,IF(AND(Data!$N$7=5,Data!F498&lt;&gt;""),Data!F498,IF(AND(Data!$N$7=6,Data!G498&lt;&gt;""),Data!G498,IF(AND(Data!$N$7=7,Data!H498&lt;&gt;""),Data!H498,IF(AND(Data!$N$7=8,Data!I498&lt;&gt;""),Data!I498,IF(AND(Data!$N$7=9,Data!J498&lt;&gt;""),Data!J498,IF(AND(Data!$N$7=10,Data!K498&lt;&gt;""),Data!K498,""))))))))))</f>
        <v/>
      </c>
    </row>
    <row r="502" spans="2:2" x14ac:dyDescent="0.15">
      <c r="B502" s="159" t="str">
        <f>IF(AND(Data!$N$7=1,Data!B499&lt;&gt;""),Data!B499,IF(AND(Data!$N$7=2,Data!C499&lt;&gt;""),Data!C499,IF(AND(Data!$N$7=3,Data!D499&lt;&gt;""),Data!D499,IF(AND(Data!$N$7=4,Data!E499&lt;&gt;""),Data!E499,IF(AND(Data!$N$7=5,Data!F499&lt;&gt;""),Data!F499,IF(AND(Data!$N$7=6,Data!G499&lt;&gt;""),Data!G499,IF(AND(Data!$N$7=7,Data!H499&lt;&gt;""),Data!H499,IF(AND(Data!$N$7=8,Data!I499&lt;&gt;""),Data!I499,IF(AND(Data!$N$7=9,Data!J499&lt;&gt;""),Data!J499,IF(AND(Data!$N$7=10,Data!K499&lt;&gt;""),Data!K499,""))))))))))</f>
        <v/>
      </c>
    </row>
    <row r="503" spans="2:2" x14ac:dyDescent="0.15">
      <c r="B503" s="159" t="str">
        <f>IF(AND(Data!$N$7=1,Data!B500&lt;&gt;""),Data!B500,IF(AND(Data!$N$7=2,Data!C500&lt;&gt;""),Data!C500,IF(AND(Data!$N$7=3,Data!D500&lt;&gt;""),Data!D500,IF(AND(Data!$N$7=4,Data!E500&lt;&gt;""),Data!E500,IF(AND(Data!$N$7=5,Data!F500&lt;&gt;""),Data!F500,IF(AND(Data!$N$7=6,Data!G500&lt;&gt;""),Data!G500,IF(AND(Data!$N$7=7,Data!H500&lt;&gt;""),Data!H500,IF(AND(Data!$N$7=8,Data!I500&lt;&gt;""),Data!I500,IF(AND(Data!$N$7=9,Data!J500&lt;&gt;""),Data!J500,IF(AND(Data!$N$7=10,Data!K500&lt;&gt;""),Data!K500,""))))))))))</f>
        <v/>
      </c>
    </row>
    <row r="504" spans="2:2" x14ac:dyDescent="0.15">
      <c r="B504" s="159" t="str">
        <f>IF(AND(Data!$N$7=1,Data!B501&lt;&gt;""),Data!B501,IF(AND(Data!$N$7=2,Data!C501&lt;&gt;""),Data!C501,IF(AND(Data!$N$7=3,Data!D501&lt;&gt;""),Data!D501,IF(AND(Data!$N$7=4,Data!E501&lt;&gt;""),Data!E501,IF(AND(Data!$N$7=5,Data!F501&lt;&gt;""),Data!F501,IF(AND(Data!$N$7=6,Data!G501&lt;&gt;""),Data!G501,IF(AND(Data!$N$7=7,Data!H501&lt;&gt;""),Data!H501,IF(AND(Data!$N$7=8,Data!I501&lt;&gt;""),Data!I501,IF(AND(Data!$N$7=9,Data!J501&lt;&gt;""),Data!J501,IF(AND(Data!$N$7=10,Data!K501&lt;&gt;""),Data!K501,""))))))))))</f>
        <v/>
      </c>
    </row>
    <row r="505" spans="2:2" x14ac:dyDescent="0.15">
      <c r="B505" s="159" t="str">
        <f>IF(AND(Data!$N$7=1,Data!B502&lt;&gt;""),Data!B502,IF(AND(Data!$N$7=2,Data!C502&lt;&gt;""),Data!C502,IF(AND(Data!$N$7=3,Data!D502&lt;&gt;""),Data!D502,IF(AND(Data!$N$7=4,Data!E502&lt;&gt;""),Data!E502,IF(AND(Data!$N$7=5,Data!F502&lt;&gt;""),Data!F502,IF(AND(Data!$N$7=6,Data!G502&lt;&gt;""),Data!G502,IF(AND(Data!$N$7=7,Data!H502&lt;&gt;""),Data!H502,IF(AND(Data!$N$7=8,Data!I502&lt;&gt;""),Data!I502,IF(AND(Data!$N$7=9,Data!J502&lt;&gt;""),Data!J502,IF(AND(Data!$N$7=10,Data!K502&lt;&gt;""),Data!K502,""))))))))))</f>
        <v/>
      </c>
    </row>
    <row r="506" spans="2:2" x14ac:dyDescent="0.15">
      <c r="B506" s="159" t="str">
        <f>IF(AND(Data!$N$7=1,Data!B503&lt;&gt;""),Data!B503,IF(AND(Data!$N$7=2,Data!C503&lt;&gt;""),Data!C503,IF(AND(Data!$N$7=3,Data!D503&lt;&gt;""),Data!D503,IF(AND(Data!$N$7=4,Data!E503&lt;&gt;""),Data!E503,IF(AND(Data!$N$7=5,Data!F503&lt;&gt;""),Data!F503,IF(AND(Data!$N$7=6,Data!G503&lt;&gt;""),Data!G503,IF(AND(Data!$N$7=7,Data!H503&lt;&gt;""),Data!H503,IF(AND(Data!$N$7=8,Data!I503&lt;&gt;""),Data!I503,IF(AND(Data!$N$7=9,Data!J503&lt;&gt;""),Data!J503,IF(AND(Data!$N$7=10,Data!K503&lt;&gt;""),Data!K503,""))))))))))</f>
        <v/>
      </c>
    </row>
    <row r="507" spans="2:2" x14ac:dyDescent="0.15">
      <c r="B507" s="159" t="str">
        <f>IF(AND(Data!$N$7=1,Data!B504&lt;&gt;""),Data!B504,IF(AND(Data!$N$7=2,Data!C504&lt;&gt;""),Data!C504,IF(AND(Data!$N$7=3,Data!D504&lt;&gt;""),Data!D504,IF(AND(Data!$N$7=4,Data!E504&lt;&gt;""),Data!E504,IF(AND(Data!$N$7=5,Data!F504&lt;&gt;""),Data!F504,IF(AND(Data!$N$7=6,Data!G504&lt;&gt;""),Data!G504,IF(AND(Data!$N$7=7,Data!H504&lt;&gt;""),Data!H504,IF(AND(Data!$N$7=8,Data!I504&lt;&gt;""),Data!I504,IF(AND(Data!$N$7=9,Data!J504&lt;&gt;""),Data!J504,IF(AND(Data!$N$7=10,Data!K504&lt;&gt;""),Data!K504,""))))))))))</f>
        <v/>
      </c>
    </row>
    <row r="508" spans="2:2" x14ac:dyDescent="0.15">
      <c r="B508" s="159" t="str">
        <f>IF(AND(Data!$N$7=1,Data!B505&lt;&gt;""),Data!B505,IF(AND(Data!$N$7=2,Data!C505&lt;&gt;""),Data!C505,IF(AND(Data!$N$7=3,Data!D505&lt;&gt;""),Data!D505,IF(AND(Data!$N$7=4,Data!E505&lt;&gt;""),Data!E505,IF(AND(Data!$N$7=5,Data!F505&lt;&gt;""),Data!F505,IF(AND(Data!$N$7=6,Data!G505&lt;&gt;""),Data!G505,IF(AND(Data!$N$7=7,Data!H505&lt;&gt;""),Data!H505,IF(AND(Data!$N$7=8,Data!I505&lt;&gt;""),Data!I505,IF(AND(Data!$N$7=9,Data!J505&lt;&gt;""),Data!J505,IF(AND(Data!$N$7=10,Data!K505&lt;&gt;""),Data!K505,""))))))))))</f>
        <v/>
      </c>
    </row>
    <row r="509" spans="2:2" x14ac:dyDescent="0.15">
      <c r="B509" s="159" t="str">
        <f>IF(AND(Data!$N$7=1,Data!B506&lt;&gt;""),Data!B506,IF(AND(Data!$N$7=2,Data!C506&lt;&gt;""),Data!C506,IF(AND(Data!$N$7=3,Data!D506&lt;&gt;""),Data!D506,IF(AND(Data!$N$7=4,Data!E506&lt;&gt;""),Data!E506,IF(AND(Data!$N$7=5,Data!F506&lt;&gt;""),Data!F506,IF(AND(Data!$N$7=6,Data!G506&lt;&gt;""),Data!G506,IF(AND(Data!$N$7=7,Data!H506&lt;&gt;""),Data!H506,IF(AND(Data!$N$7=8,Data!I506&lt;&gt;""),Data!I506,IF(AND(Data!$N$7=9,Data!J506&lt;&gt;""),Data!J506,IF(AND(Data!$N$7=10,Data!K506&lt;&gt;""),Data!K506,""))))))))))</f>
        <v/>
      </c>
    </row>
    <row r="510" spans="2:2" x14ac:dyDescent="0.15">
      <c r="B510" s="159" t="str">
        <f>IF(AND(Data!$N$7=1,Data!B507&lt;&gt;""),Data!B507,IF(AND(Data!$N$7=2,Data!C507&lt;&gt;""),Data!C507,IF(AND(Data!$N$7=3,Data!D507&lt;&gt;""),Data!D507,IF(AND(Data!$N$7=4,Data!E507&lt;&gt;""),Data!E507,IF(AND(Data!$N$7=5,Data!F507&lt;&gt;""),Data!F507,IF(AND(Data!$N$7=6,Data!G507&lt;&gt;""),Data!G507,IF(AND(Data!$N$7=7,Data!H507&lt;&gt;""),Data!H507,IF(AND(Data!$N$7=8,Data!I507&lt;&gt;""),Data!I507,IF(AND(Data!$N$7=9,Data!J507&lt;&gt;""),Data!J507,IF(AND(Data!$N$7=10,Data!K507&lt;&gt;""),Data!K507,""))))))))))</f>
        <v/>
      </c>
    </row>
    <row r="511" spans="2:2" x14ac:dyDescent="0.15">
      <c r="B511" s="159" t="str">
        <f>IF(AND(Data!$N$7=1,Data!B508&lt;&gt;""),Data!B508,IF(AND(Data!$N$7=2,Data!C508&lt;&gt;""),Data!C508,IF(AND(Data!$N$7=3,Data!D508&lt;&gt;""),Data!D508,IF(AND(Data!$N$7=4,Data!E508&lt;&gt;""),Data!E508,IF(AND(Data!$N$7=5,Data!F508&lt;&gt;""),Data!F508,IF(AND(Data!$N$7=6,Data!G508&lt;&gt;""),Data!G508,IF(AND(Data!$N$7=7,Data!H508&lt;&gt;""),Data!H508,IF(AND(Data!$N$7=8,Data!I508&lt;&gt;""),Data!I508,IF(AND(Data!$N$7=9,Data!J508&lt;&gt;""),Data!J508,IF(AND(Data!$N$7=10,Data!K508&lt;&gt;""),Data!K508,""))))))))))</f>
        <v/>
      </c>
    </row>
    <row r="512" spans="2:2" x14ac:dyDescent="0.15">
      <c r="B512" s="159" t="str">
        <f>IF(AND(Data!$N$7=1,Data!B509&lt;&gt;""),Data!B509,IF(AND(Data!$N$7=2,Data!C509&lt;&gt;""),Data!C509,IF(AND(Data!$N$7=3,Data!D509&lt;&gt;""),Data!D509,IF(AND(Data!$N$7=4,Data!E509&lt;&gt;""),Data!E509,IF(AND(Data!$N$7=5,Data!F509&lt;&gt;""),Data!F509,IF(AND(Data!$N$7=6,Data!G509&lt;&gt;""),Data!G509,IF(AND(Data!$N$7=7,Data!H509&lt;&gt;""),Data!H509,IF(AND(Data!$N$7=8,Data!I509&lt;&gt;""),Data!I509,IF(AND(Data!$N$7=9,Data!J509&lt;&gt;""),Data!J509,IF(AND(Data!$N$7=10,Data!K509&lt;&gt;""),Data!K509,""))))))))))</f>
        <v/>
      </c>
    </row>
    <row r="513" spans="2:2" x14ac:dyDescent="0.15">
      <c r="B513" s="159" t="str">
        <f>IF(AND(Data!$N$7=1,Data!B510&lt;&gt;""),Data!B510,IF(AND(Data!$N$7=2,Data!C510&lt;&gt;""),Data!C510,IF(AND(Data!$N$7=3,Data!D510&lt;&gt;""),Data!D510,IF(AND(Data!$N$7=4,Data!E510&lt;&gt;""),Data!E510,IF(AND(Data!$N$7=5,Data!F510&lt;&gt;""),Data!F510,IF(AND(Data!$N$7=6,Data!G510&lt;&gt;""),Data!G510,IF(AND(Data!$N$7=7,Data!H510&lt;&gt;""),Data!H510,IF(AND(Data!$N$7=8,Data!I510&lt;&gt;""),Data!I510,IF(AND(Data!$N$7=9,Data!J510&lt;&gt;""),Data!J510,IF(AND(Data!$N$7=10,Data!K510&lt;&gt;""),Data!K510,""))))))))))</f>
        <v/>
      </c>
    </row>
    <row r="514" spans="2:2" x14ac:dyDescent="0.15">
      <c r="B514" s="159" t="str">
        <f>IF(AND(Data!$N$7=1,Data!B511&lt;&gt;""),Data!B511,IF(AND(Data!$N$7=2,Data!C511&lt;&gt;""),Data!C511,IF(AND(Data!$N$7=3,Data!D511&lt;&gt;""),Data!D511,IF(AND(Data!$N$7=4,Data!E511&lt;&gt;""),Data!E511,IF(AND(Data!$N$7=5,Data!F511&lt;&gt;""),Data!F511,IF(AND(Data!$N$7=6,Data!G511&lt;&gt;""),Data!G511,IF(AND(Data!$N$7=7,Data!H511&lt;&gt;""),Data!H511,IF(AND(Data!$N$7=8,Data!I511&lt;&gt;""),Data!I511,IF(AND(Data!$N$7=9,Data!J511&lt;&gt;""),Data!J511,IF(AND(Data!$N$7=10,Data!K511&lt;&gt;""),Data!K511,""))))))))))</f>
        <v/>
      </c>
    </row>
    <row r="515" spans="2:2" x14ac:dyDescent="0.15">
      <c r="B515" s="159" t="str">
        <f>IF(AND(Data!$N$7=1,Data!B512&lt;&gt;""),Data!B512,IF(AND(Data!$N$7=2,Data!C512&lt;&gt;""),Data!C512,IF(AND(Data!$N$7=3,Data!D512&lt;&gt;""),Data!D512,IF(AND(Data!$N$7=4,Data!E512&lt;&gt;""),Data!E512,IF(AND(Data!$N$7=5,Data!F512&lt;&gt;""),Data!F512,IF(AND(Data!$N$7=6,Data!G512&lt;&gt;""),Data!G512,IF(AND(Data!$N$7=7,Data!H512&lt;&gt;""),Data!H512,IF(AND(Data!$N$7=8,Data!I512&lt;&gt;""),Data!I512,IF(AND(Data!$N$7=9,Data!J512&lt;&gt;""),Data!J512,IF(AND(Data!$N$7=10,Data!K512&lt;&gt;""),Data!K512,""))))))))))</f>
        <v/>
      </c>
    </row>
    <row r="516" spans="2:2" x14ac:dyDescent="0.15">
      <c r="B516" s="159" t="str">
        <f>IF(AND(Data!$N$7=1,Data!B513&lt;&gt;""),Data!B513,IF(AND(Data!$N$7=2,Data!C513&lt;&gt;""),Data!C513,IF(AND(Data!$N$7=3,Data!D513&lt;&gt;""),Data!D513,IF(AND(Data!$N$7=4,Data!E513&lt;&gt;""),Data!E513,IF(AND(Data!$N$7=5,Data!F513&lt;&gt;""),Data!F513,IF(AND(Data!$N$7=6,Data!G513&lt;&gt;""),Data!G513,IF(AND(Data!$N$7=7,Data!H513&lt;&gt;""),Data!H513,IF(AND(Data!$N$7=8,Data!I513&lt;&gt;""),Data!I513,IF(AND(Data!$N$7=9,Data!J513&lt;&gt;""),Data!J513,IF(AND(Data!$N$7=10,Data!K513&lt;&gt;""),Data!K513,""))))))))))</f>
        <v/>
      </c>
    </row>
    <row r="517" spans="2:2" x14ac:dyDescent="0.15">
      <c r="B517" s="159" t="str">
        <f>IF(AND(Data!$N$7=1,Data!B514&lt;&gt;""),Data!B514,IF(AND(Data!$N$7=2,Data!C514&lt;&gt;""),Data!C514,IF(AND(Data!$N$7=3,Data!D514&lt;&gt;""),Data!D514,IF(AND(Data!$N$7=4,Data!E514&lt;&gt;""),Data!E514,IF(AND(Data!$N$7=5,Data!F514&lt;&gt;""),Data!F514,IF(AND(Data!$N$7=6,Data!G514&lt;&gt;""),Data!G514,IF(AND(Data!$N$7=7,Data!H514&lt;&gt;""),Data!H514,IF(AND(Data!$N$7=8,Data!I514&lt;&gt;""),Data!I514,IF(AND(Data!$N$7=9,Data!J514&lt;&gt;""),Data!J514,IF(AND(Data!$N$7=10,Data!K514&lt;&gt;""),Data!K514,""))))))))))</f>
        <v/>
      </c>
    </row>
    <row r="518" spans="2:2" x14ac:dyDescent="0.15">
      <c r="B518" s="159" t="str">
        <f>IF(AND(Data!$N$7=1,Data!B515&lt;&gt;""),Data!B515,IF(AND(Data!$N$7=2,Data!C515&lt;&gt;""),Data!C515,IF(AND(Data!$N$7=3,Data!D515&lt;&gt;""),Data!D515,IF(AND(Data!$N$7=4,Data!E515&lt;&gt;""),Data!E515,IF(AND(Data!$N$7=5,Data!F515&lt;&gt;""),Data!F515,IF(AND(Data!$N$7=6,Data!G515&lt;&gt;""),Data!G515,IF(AND(Data!$N$7=7,Data!H515&lt;&gt;""),Data!H515,IF(AND(Data!$N$7=8,Data!I515&lt;&gt;""),Data!I515,IF(AND(Data!$N$7=9,Data!J515&lt;&gt;""),Data!J515,IF(AND(Data!$N$7=10,Data!K515&lt;&gt;""),Data!K515,""))))))))))</f>
        <v/>
      </c>
    </row>
    <row r="519" spans="2:2" x14ac:dyDescent="0.15">
      <c r="B519" s="159" t="str">
        <f>IF(AND(Data!$N$7=1,Data!B516&lt;&gt;""),Data!B516,IF(AND(Data!$N$7=2,Data!C516&lt;&gt;""),Data!C516,IF(AND(Data!$N$7=3,Data!D516&lt;&gt;""),Data!D516,IF(AND(Data!$N$7=4,Data!E516&lt;&gt;""),Data!E516,IF(AND(Data!$N$7=5,Data!F516&lt;&gt;""),Data!F516,IF(AND(Data!$N$7=6,Data!G516&lt;&gt;""),Data!G516,IF(AND(Data!$N$7=7,Data!H516&lt;&gt;""),Data!H516,IF(AND(Data!$N$7=8,Data!I516&lt;&gt;""),Data!I516,IF(AND(Data!$N$7=9,Data!J516&lt;&gt;""),Data!J516,IF(AND(Data!$N$7=10,Data!K516&lt;&gt;""),Data!K516,""))))))))))</f>
        <v/>
      </c>
    </row>
    <row r="520" spans="2:2" x14ac:dyDescent="0.15">
      <c r="B520" s="159" t="str">
        <f>IF(AND(Data!$N$7=1,Data!B517&lt;&gt;""),Data!B517,IF(AND(Data!$N$7=2,Data!C517&lt;&gt;""),Data!C517,IF(AND(Data!$N$7=3,Data!D517&lt;&gt;""),Data!D517,IF(AND(Data!$N$7=4,Data!E517&lt;&gt;""),Data!E517,IF(AND(Data!$N$7=5,Data!F517&lt;&gt;""),Data!F517,IF(AND(Data!$N$7=6,Data!G517&lt;&gt;""),Data!G517,IF(AND(Data!$N$7=7,Data!H517&lt;&gt;""),Data!H517,IF(AND(Data!$N$7=8,Data!I517&lt;&gt;""),Data!I517,IF(AND(Data!$N$7=9,Data!J517&lt;&gt;""),Data!J517,IF(AND(Data!$N$7=10,Data!K517&lt;&gt;""),Data!K517,""))))))))))</f>
        <v/>
      </c>
    </row>
    <row r="521" spans="2:2" x14ac:dyDescent="0.15">
      <c r="B521" s="159" t="str">
        <f>IF(AND(Data!$N$7=1,Data!B518&lt;&gt;""),Data!B518,IF(AND(Data!$N$7=2,Data!C518&lt;&gt;""),Data!C518,IF(AND(Data!$N$7=3,Data!D518&lt;&gt;""),Data!D518,IF(AND(Data!$N$7=4,Data!E518&lt;&gt;""),Data!E518,IF(AND(Data!$N$7=5,Data!F518&lt;&gt;""),Data!F518,IF(AND(Data!$N$7=6,Data!G518&lt;&gt;""),Data!G518,IF(AND(Data!$N$7=7,Data!H518&lt;&gt;""),Data!H518,IF(AND(Data!$N$7=8,Data!I518&lt;&gt;""),Data!I518,IF(AND(Data!$N$7=9,Data!J518&lt;&gt;""),Data!J518,IF(AND(Data!$N$7=10,Data!K518&lt;&gt;""),Data!K518,""))))))))))</f>
        <v/>
      </c>
    </row>
    <row r="522" spans="2:2" x14ac:dyDescent="0.15">
      <c r="B522" s="159" t="str">
        <f>IF(AND(Data!$N$7=1,Data!B519&lt;&gt;""),Data!B519,IF(AND(Data!$N$7=2,Data!C519&lt;&gt;""),Data!C519,IF(AND(Data!$N$7=3,Data!D519&lt;&gt;""),Data!D519,IF(AND(Data!$N$7=4,Data!E519&lt;&gt;""),Data!E519,IF(AND(Data!$N$7=5,Data!F519&lt;&gt;""),Data!F519,IF(AND(Data!$N$7=6,Data!G519&lt;&gt;""),Data!G519,IF(AND(Data!$N$7=7,Data!H519&lt;&gt;""),Data!H519,IF(AND(Data!$N$7=8,Data!I519&lt;&gt;""),Data!I519,IF(AND(Data!$N$7=9,Data!J519&lt;&gt;""),Data!J519,IF(AND(Data!$N$7=10,Data!K519&lt;&gt;""),Data!K519,""))))))))))</f>
        <v/>
      </c>
    </row>
    <row r="523" spans="2:2" x14ac:dyDescent="0.15">
      <c r="B523" s="159" t="str">
        <f>IF(AND(Data!$N$7=1,Data!B520&lt;&gt;""),Data!B520,IF(AND(Data!$N$7=2,Data!C520&lt;&gt;""),Data!C520,IF(AND(Data!$N$7=3,Data!D520&lt;&gt;""),Data!D520,IF(AND(Data!$N$7=4,Data!E520&lt;&gt;""),Data!E520,IF(AND(Data!$N$7=5,Data!F520&lt;&gt;""),Data!F520,IF(AND(Data!$N$7=6,Data!G520&lt;&gt;""),Data!G520,IF(AND(Data!$N$7=7,Data!H520&lt;&gt;""),Data!H520,IF(AND(Data!$N$7=8,Data!I520&lt;&gt;""),Data!I520,IF(AND(Data!$N$7=9,Data!J520&lt;&gt;""),Data!J520,IF(AND(Data!$N$7=10,Data!K520&lt;&gt;""),Data!K520,""))))))))))</f>
        <v/>
      </c>
    </row>
    <row r="524" spans="2:2" x14ac:dyDescent="0.15">
      <c r="B524" s="159" t="str">
        <f>IF(AND(Data!$N$7=1,Data!B521&lt;&gt;""),Data!B521,IF(AND(Data!$N$7=2,Data!C521&lt;&gt;""),Data!C521,IF(AND(Data!$N$7=3,Data!D521&lt;&gt;""),Data!D521,IF(AND(Data!$N$7=4,Data!E521&lt;&gt;""),Data!E521,IF(AND(Data!$N$7=5,Data!F521&lt;&gt;""),Data!F521,IF(AND(Data!$N$7=6,Data!G521&lt;&gt;""),Data!G521,IF(AND(Data!$N$7=7,Data!H521&lt;&gt;""),Data!H521,IF(AND(Data!$N$7=8,Data!I521&lt;&gt;""),Data!I521,IF(AND(Data!$N$7=9,Data!J521&lt;&gt;""),Data!J521,IF(AND(Data!$N$7=10,Data!K521&lt;&gt;""),Data!K521,""))))))))))</f>
        <v/>
      </c>
    </row>
    <row r="525" spans="2:2" x14ac:dyDescent="0.15">
      <c r="B525" s="159" t="str">
        <f>IF(AND(Data!$N$7=1,Data!B522&lt;&gt;""),Data!B522,IF(AND(Data!$N$7=2,Data!C522&lt;&gt;""),Data!C522,IF(AND(Data!$N$7=3,Data!D522&lt;&gt;""),Data!D522,IF(AND(Data!$N$7=4,Data!E522&lt;&gt;""),Data!E522,IF(AND(Data!$N$7=5,Data!F522&lt;&gt;""),Data!F522,IF(AND(Data!$N$7=6,Data!G522&lt;&gt;""),Data!G522,IF(AND(Data!$N$7=7,Data!H522&lt;&gt;""),Data!H522,IF(AND(Data!$N$7=8,Data!I522&lt;&gt;""),Data!I522,IF(AND(Data!$N$7=9,Data!J522&lt;&gt;""),Data!J522,IF(AND(Data!$N$7=10,Data!K522&lt;&gt;""),Data!K522,""))))))))))</f>
        <v/>
      </c>
    </row>
    <row r="526" spans="2:2" x14ac:dyDescent="0.15">
      <c r="B526" s="159" t="str">
        <f>IF(AND(Data!$N$7=1,Data!B523&lt;&gt;""),Data!B523,IF(AND(Data!$N$7=2,Data!C523&lt;&gt;""),Data!C523,IF(AND(Data!$N$7=3,Data!D523&lt;&gt;""),Data!D523,IF(AND(Data!$N$7=4,Data!E523&lt;&gt;""),Data!E523,IF(AND(Data!$N$7=5,Data!F523&lt;&gt;""),Data!F523,IF(AND(Data!$N$7=6,Data!G523&lt;&gt;""),Data!G523,IF(AND(Data!$N$7=7,Data!H523&lt;&gt;""),Data!H523,IF(AND(Data!$N$7=8,Data!I523&lt;&gt;""),Data!I523,IF(AND(Data!$N$7=9,Data!J523&lt;&gt;""),Data!J523,IF(AND(Data!$N$7=10,Data!K523&lt;&gt;""),Data!K523,""))))))))))</f>
        <v/>
      </c>
    </row>
    <row r="527" spans="2:2" x14ac:dyDescent="0.15">
      <c r="B527" s="159" t="str">
        <f>IF(AND(Data!$N$7=1,Data!B524&lt;&gt;""),Data!B524,IF(AND(Data!$N$7=2,Data!C524&lt;&gt;""),Data!C524,IF(AND(Data!$N$7=3,Data!D524&lt;&gt;""),Data!D524,IF(AND(Data!$N$7=4,Data!E524&lt;&gt;""),Data!E524,IF(AND(Data!$N$7=5,Data!F524&lt;&gt;""),Data!F524,IF(AND(Data!$N$7=6,Data!G524&lt;&gt;""),Data!G524,IF(AND(Data!$N$7=7,Data!H524&lt;&gt;""),Data!H524,IF(AND(Data!$N$7=8,Data!I524&lt;&gt;""),Data!I524,IF(AND(Data!$N$7=9,Data!J524&lt;&gt;""),Data!J524,IF(AND(Data!$N$7=10,Data!K524&lt;&gt;""),Data!K524,""))))))))))</f>
        <v/>
      </c>
    </row>
    <row r="528" spans="2:2" x14ac:dyDescent="0.15">
      <c r="B528" s="159" t="str">
        <f>IF(AND(Data!$N$7=1,Data!B525&lt;&gt;""),Data!B525,IF(AND(Data!$N$7=2,Data!C525&lt;&gt;""),Data!C525,IF(AND(Data!$N$7=3,Data!D525&lt;&gt;""),Data!D525,IF(AND(Data!$N$7=4,Data!E525&lt;&gt;""),Data!E525,IF(AND(Data!$N$7=5,Data!F525&lt;&gt;""),Data!F525,IF(AND(Data!$N$7=6,Data!G525&lt;&gt;""),Data!G525,IF(AND(Data!$N$7=7,Data!H525&lt;&gt;""),Data!H525,IF(AND(Data!$N$7=8,Data!I525&lt;&gt;""),Data!I525,IF(AND(Data!$N$7=9,Data!J525&lt;&gt;""),Data!J525,IF(AND(Data!$N$7=10,Data!K525&lt;&gt;""),Data!K525,""))))))))))</f>
        <v/>
      </c>
    </row>
    <row r="529" spans="2:2" x14ac:dyDescent="0.15">
      <c r="B529" s="159" t="str">
        <f>IF(AND(Data!$N$7=1,Data!B526&lt;&gt;""),Data!B526,IF(AND(Data!$N$7=2,Data!C526&lt;&gt;""),Data!C526,IF(AND(Data!$N$7=3,Data!D526&lt;&gt;""),Data!D526,IF(AND(Data!$N$7=4,Data!E526&lt;&gt;""),Data!E526,IF(AND(Data!$N$7=5,Data!F526&lt;&gt;""),Data!F526,IF(AND(Data!$N$7=6,Data!G526&lt;&gt;""),Data!G526,IF(AND(Data!$N$7=7,Data!H526&lt;&gt;""),Data!H526,IF(AND(Data!$N$7=8,Data!I526&lt;&gt;""),Data!I526,IF(AND(Data!$N$7=9,Data!J526&lt;&gt;""),Data!J526,IF(AND(Data!$N$7=10,Data!K526&lt;&gt;""),Data!K526,""))))))))))</f>
        <v/>
      </c>
    </row>
    <row r="530" spans="2:2" x14ac:dyDescent="0.15">
      <c r="B530" s="159" t="str">
        <f>IF(AND(Data!$N$7=1,Data!B527&lt;&gt;""),Data!B527,IF(AND(Data!$N$7=2,Data!C527&lt;&gt;""),Data!C527,IF(AND(Data!$N$7=3,Data!D527&lt;&gt;""),Data!D527,IF(AND(Data!$N$7=4,Data!E527&lt;&gt;""),Data!E527,IF(AND(Data!$N$7=5,Data!F527&lt;&gt;""),Data!F527,IF(AND(Data!$N$7=6,Data!G527&lt;&gt;""),Data!G527,IF(AND(Data!$N$7=7,Data!H527&lt;&gt;""),Data!H527,IF(AND(Data!$N$7=8,Data!I527&lt;&gt;""),Data!I527,IF(AND(Data!$N$7=9,Data!J527&lt;&gt;""),Data!J527,IF(AND(Data!$N$7=10,Data!K527&lt;&gt;""),Data!K527,""))))))))))</f>
        <v/>
      </c>
    </row>
    <row r="531" spans="2:2" x14ac:dyDescent="0.15">
      <c r="B531" s="159" t="str">
        <f>IF(AND(Data!$N$7=1,Data!B528&lt;&gt;""),Data!B528,IF(AND(Data!$N$7=2,Data!C528&lt;&gt;""),Data!C528,IF(AND(Data!$N$7=3,Data!D528&lt;&gt;""),Data!D528,IF(AND(Data!$N$7=4,Data!E528&lt;&gt;""),Data!E528,IF(AND(Data!$N$7=5,Data!F528&lt;&gt;""),Data!F528,IF(AND(Data!$N$7=6,Data!G528&lt;&gt;""),Data!G528,IF(AND(Data!$N$7=7,Data!H528&lt;&gt;""),Data!H528,IF(AND(Data!$N$7=8,Data!I528&lt;&gt;""),Data!I528,IF(AND(Data!$N$7=9,Data!J528&lt;&gt;""),Data!J528,IF(AND(Data!$N$7=10,Data!K528&lt;&gt;""),Data!K528,""))))))))))</f>
        <v/>
      </c>
    </row>
    <row r="532" spans="2:2" x14ac:dyDescent="0.15">
      <c r="B532" s="159" t="str">
        <f>IF(AND(Data!$N$7=1,Data!B529&lt;&gt;""),Data!B529,IF(AND(Data!$N$7=2,Data!C529&lt;&gt;""),Data!C529,IF(AND(Data!$N$7=3,Data!D529&lt;&gt;""),Data!D529,IF(AND(Data!$N$7=4,Data!E529&lt;&gt;""),Data!E529,IF(AND(Data!$N$7=5,Data!F529&lt;&gt;""),Data!F529,IF(AND(Data!$N$7=6,Data!G529&lt;&gt;""),Data!G529,IF(AND(Data!$N$7=7,Data!H529&lt;&gt;""),Data!H529,IF(AND(Data!$N$7=8,Data!I529&lt;&gt;""),Data!I529,IF(AND(Data!$N$7=9,Data!J529&lt;&gt;""),Data!J529,IF(AND(Data!$N$7=10,Data!K529&lt;&gt;""),Data!K529,""))))))))))</f>
        <v/>
      </c>
    </row>
    <row r="533" spans="2:2" x14ac:dyDescent="0.15">
      <c r="B533" s="159" t="str">
        <f>IF(AND(Data!$N$7=1,Data!B530&lt;&gt;""),Data!B530,IF(AND(Data!$N$7=2,Data!C530&lt;&gt;""),Data!C530,IF(AND(Data!$N$7=3,Data!D530&lt;&gt;""),Data!D530,IF(AND(Data!$N$7=4,Data!E530&lt;&gt;""),Data!E530,IF(AND(Data!$N$7=5,Data!F530&lt;&gt;""),Data!F530,IF(AND(Data!$N$7=6,Data!G530&lt;&gt;""),Data!G530,IF(AND(Data!$N$7=7,Data!H530&lt;&gt;""),Data!H530,IF(AND(Data!$N$7=8,Data!I530&lt;&gt;""),Data!I530,IF(AND(Data!$N$7=9,Data!J530&lt;&gt;""),Data!J530,IF(AND(Data!$N$7=10,Data!K530&lt;&gt;""),Data!K530,""))))))))))</f>
        <v/>
      </c>
    </row>
    <row r="534" spans="2:2" x14ac:dyDescent="0.15">
      <c r="B534" s="159" t="str">
        <f>IF(AND(Data!$N$7=1,Data!B531&lt;&gt;""),Data!B531,IF(AND(Data!$N$7=2,Data!C531&lt;&gt;""),Data!C531,IF(AND(Data!$N$7=3,Data!D531&lt;&gt;""),Data!D531,IF(AND(Data!$N$7=4,Data!E531&lt;&gt;""),Data!E531,IF(AND(Data!$N$7=5,Data!F531&lt;&gt;""),Data!F531,IF(AND(Data!$N$7=6,Data!G531&lt;&gt;""),Data!G531,IF(AND(Data!$N$7=7,Data!H531&lt;&gt;""),Data!H531,IF(AND(Data!$N$7=8,Data!I531&lt;&gt;""),Data!I531,IF(AND(Data!$N$7=9,Data!J531&lt;&gt;""),Data!J531,IF(AND(Data!$N$7=10,Data!K531&lt;&gt;""),Data!K531,""))))))))))</f>
        <v/>
      </c>
    </row>
    <row r="535" spans="2:2" x14ac:dyDescent="0.15">
      <c r="B535" s="159" t="str">
        <f>IF(AND(Data!$N$7=1,Data!B532&lt;&gt;""),Data!B532,IF(AND(Data!$N$7=2,Data!C532&lt;&gt;""),Data!C532,IF(AND(Data!$N$7=3,Data!D532&lt;&gt;""),Data!D532,IF(AND(Data!$N$7=4,Data!E532&lt;&gt;""),Data!E532,IF(AND(Data!$N$7=5,Data!F532&lt;&gt;""),Data!F532,IF(AND(Data!$N$7=6,Data!G532&lt;&gt;""),Data!G532,IF(AND(Data!$N$7=7,Data!H532&lt;&gt;""),Data!H532,IF(AND(Data!$N$7=8,Data!I532&lt;&gt;""),Data!I532,IF(AND(Data!$N$7=9,Data!J532&lt;&gt;""),Data!J532,IF(AND(Data!$N$7=10,Data!K532&lt;&gt;""),Data!K532,""))))))))))</f>
        <v/>
      </c>
    </row>
    <row r="536" spans="2:2" x14ac:dyDescent="0.15">
      <c r="B536" s="159" t="str">
        <f>IF(AND(Data!$N$7=1,Data!B533&lt;&gt;""),Data!B533,IF(AND(Data!$N$7=2,Data!C533&lt;&gt;""),Data!C533,IF(AND(Data!$N$7=3,Data!D533&lt;&gt;""),Data!D533,IF(AND(Data!$N$7=4,Data!E533&lt;&gt;""),Data!E533,IF(AND(Data!$N$7=5,Data!F533&lt;&gt;""),Data!F533,IF(AND(Data!$N$7=6,Data!G533&lt;&gt;""),Data!G533,IF(AND(Data!$N$7=7,Data!H533&lt;&gt;""),Data!H533,IF(AND(Data!$N$7=8,Data!I533&lt;&gt;""),Data!I533,IF(AND(Data!$N$7=9,Data!J533&lt;&gt;""),Data!J533,IF(AND(Data!$N$7=10,Data!K533&lt;&gt;""),Data!K533,""))))))))))</f>
        <v/>
      </c>
    </row>
    <row r="537" spans="2:2" x14ac:dyDescent="0.15">
      <c r="B537" s="159" t="str">
        <f>IF(AND(Data!$N$7=1,Data!B534&lt;&gt;""),Data!B534,IF(AND(Data!$N$7=2,Data!C534&lt;&gt;""),Data!C534,IF(AND(Data!$N$7=3,Data!D534&lt;&gt;""),Data!D534,IF(AND(Data!$N$7=4,Data!E534&lt;&gt;""),Data!E534,IF(AND(Data!$N$7=5,Data!F534&lt;&gt;""),Data!F534,IF(AND(Data!$N$7=6,Data!G534&lt;&gt;""),Data!G534,IF(AND(Data!$N$7=7,Data!H534&lt;&gt;""),Data!H534,IF(AND(Data!$N$7=8,Data!I534&lt;&gt;""),Data!I534,IF(AND(Data!$N$7=9,Data!J534&lt;&gt;""),Data!J534,IF(AND(Data!$N$7=10,Data!K534&lt;&gt;""),Data!K534,""))))))))))</f>
        <v/>
      </c>
    </row>
    <row r="538" spans="2:2" x14ac:dyDescent="0.15">
      <c r="B538" s="159" t="str">
        <f>IF(AND(Data!$N$7=1,Data!B535&lt;&gt;""),Data!B535,IF(AND(Data!$N$7=2,Data!C535&lt;&gt;""),Data!C535,IF(AND(Data!$N$7=3,Data!D535&lt;&gt;""),Data!D535,IF(AND(Data!$N$7=4,Data!E535&lt;&gt;""),Data!E535,IF(AND(Data!$N$7=5,Data!F535&lt;&gt;""),Data!F535,IF(AND(Data!$N$7=6,Data!G535&lt;&gt;""),Data!G535,IF(AND(Data!$N$7=7,Data!H535&lt;&gt;""),Data!H535,IF(AND(Data!$N$7=8,Data!I535&lt;&gt;""),Data!I535,IF(AND(Data!$N$7=9,Data!J535&lt;&gt;""),Data!J535,IF(AND(Data!$N$7=10,Data!K535&lt;&gt;""),Data!K535,""))))))))))</f>
        <v/>
      </c>
    </row>
    <row r="539" spans="2:2" x14ac:dyDescent="0.15">
      <c r="B539" s="159" t="str">
        <f>IF(AND(Data!$N$7=1,Data!B536&lt;&gt;""),Data!B536,IF(AND(Data!$N$7=2,Data!C536&lt;&gt;""),Data!C536,IF(AND(Data!$N$7=3,Data!D536&lt;&gt;""),Data!D536,IF(AND(Data!$N$7=4,Data!E536&lt;&gt;""),Data!E536,IF(AND(Data!$N$7=5,Data!F536&lt;&gt;""),Data!F536,IF(AND(Data!$N$7=6,Data!G536&lt;&gt;""),Data!G536,IF(AND(Data!$N$7=7,Data!H536&lt;&gt;""),Data!H536,IF(AND(Data!$N$7=8,Data!I536&lt;&gt;""),Data!I536,IF(AND(Data!$N$7=9,Data!J536&lt;&gt;""),Data!J536,IF(AND(Data!$N$7=10,Data!K536&lt;&gt;""),Data!K536,""))))))))))</f>
        <v/>
      </c>
    </row>
    <row r="540" spans="2:2" x14ac:dyDescent="0.15">
      <c r="B540" s="159" t="str">
        <f>IF(AND(Data!$N$7=1,Data!B537&lt;&gt;""),Data!B537,IF(AND(Data!$N$7=2,Data!C537&lt;&gt;""),Data!C537,IF(AND(Data!$N$7=3,Data!D537&lt;&gt;""),Data!D537,IF(AND(Data!$N$7=4,Data!E537&lt;&gt;""),Data!E537,IF(AND(Data!$N$7=5,Data!F537&lt;&gt;""),Data!F537,IF(AND(Data!$N$7=6,Data!G537&lt;&gt;""),Data!G537,IF(AND(Data!$N$7=7,Data!H537&lt;&gt;""),Data!H537,IF(AND(Data!$N$7=8,Data!I537&lt;&gt;""),Data!I537,IF(AND(Data!$N$7=9,Data!J537&lt;&gt;""),Data!J537,IF(AND(Data!$N$7=10,Data!K537&lt;&gt;""),Data!K537,""))))))))))</f>
        <v/>
      </c>
    </row>
    <row r="541" spans="2:2" x14ac:dyDescent="0.15">
      <c r="B541" s="159" t="str">
        <f>IF(AND(Data!$N$7=1,Data!B538&lt;&gt;""),Data!B538,IF(AND(Data!$N$7=2,Data!C538&lt;&gt;""),Data!C538,IF(AND(Data!$N$7=3,Data!D538&lt;&gt;""),Data!D538,IF(AND(Data!$N$7=4,Data!E538&lt;&gt;""),Data!E538,IF(AND(Data!$N$7=5,Data!F538&lt;&gt;""),Data!F538,IF(AND(Data!$N$7=6,Data!G538&lt;&gt;""),Data!G538,IF(AND(Data!$N$7=7,Data!H538&lt;&gt;""),Data!H538,IF(AND(Data!$N$7=8,Data!I538&lt;&gt;""),Data!I538,IF(AND(Data!$N$7=9,Data!J538&lt;&gt;""),Data!J538,IF(AND(Data!$N$7=10,Data!K538&lt;&gt;""),Data!K538,""))))))))))</f>
        <v/>
      </c>
    </row>
    <row r="542" spans="2:2" x14ac:dyDescent="0.15">
      <c r="B542" s="159" t="str">
        <f>IF(AND(Data!$N$7=1,Data!B539&lt;&gt;""),Data!B539,IF(AND(Data!$N$7=2,Data!C539&lt;&gt;""),Data!C539,IF(AND(Data!$N$7=3,Data!D539&lt;&gt;""),Data!D539,IF(AND(Data!$N$7=4,Data!E539&lt;&gt;""),Data!E539,IF(AND(Data!$N$7=5,Data!F539&lt;&gt;""),Data!F539,IF(AND(Data!$N$7=6,Data!G539&lt;&gt;""),Data!G539,IF(AND(Data!$N$7=7,Data!H539&lt;&gt;""),Data!H539,IF(AND(Data!$N$7=8,Data!I539&lt;&gt;""),Data!I539,IF(AND(Data!$N$7=9,Data!J539&lt;&gt;""),Data!J539,IF(AND(Data!$N$7=10,Data!K539&lt;&gt;""),Data!K539,""))))))))))</f>
        <v/>
      </c>
    </row>
    <row r="543" spans="2:2" x14ac:dyDescent="0.15">
      <c r="B543" s="159" t="str">
        <f>IF(AND(Data!$N$7=1,Data!B540&lt;&gt;""),Data!B540,IF(AND(Data!$N$7=2,Data!C540&lt;&gt;""),Data!C540,IF(AND(Data!$N$7=3,Data!D540&lt;&gt;""),Data!D540,IF(AND(Data!$N$7=4,Data!E540&lt;&gt;""),Data!E540,IF(AND(Data!$N$7=5,Data!F540&lt;&gt;""),Data!F540,IF(AND(Data!$N$7=6,Data!G540&lt;&gt;""),Data!G540,IF(AND(Data!$N$7=7,Data!H540&lt;&gt;""),Data!H540,IF(AND(Data!$N$7=8,Data!I540&lt;&gt;""),Data!I540,IF(AND(Data!$N$7=9,Data!J540&lt;&gt;""),Data!J540,IF(AND(Data!$N$7=10,Data!K540&lt;&gt;""),Data!K540,""))))))))))</f>
        <v/>
      </c>
    </row>
    <row r="544" spans="2:2" x14ac:dyDescent="0.15">
      <c r="B544" s="159" t="str">
        <f>IF(AND(Data!$N$7=1,Data!B541&lt;&gt;""),Data!B541,IF(AND(Data!$N$7=2,Data!C541&lt;&gt;""),Data!C541,IF(AND(Data!$N$7=3,Data!D541&lt;&gt;""),Data!D541,IF(AND(Data!$N$7=4,Data!E541&lt;&gt;""),Data!E541,IF(AND(Data!$N$7=5,Data!F541&lt;&gt;""),Data!F541,IF(AND(Data!$N$7=6,Data!G541&lt;&gt;""),Data!G541,IF(AND(Data!$N$7=7,Data!H541&lt;&gt;""),Data!H541,IF(AND(Data!$N$7=8,Data!I541&lt;&gt;""),Data!I541,IF(AND(Data!$N$7=9,Data!J541&lt;&gt;""),Data!J541,IF(AND(Data!$N$7=10,Data!K541&lt;&gt;""),Data!K541,""))))))))))</f>
        <v/>
      </c>
    </row>
    <row r="545" spans="2:2" x14ac:dyDescent="0.15">
      <c r="B545" s="159" t="str">
        <f>IF(AND(Data!$N$7=1,Data!B542&lt;&gt;""),Data!B542,IF(AND(Data!$N$7=2,Data!C542&lt;&gt;""),Data!C542,IF(AND(Data!$N$7=3,Data!D542&lt;&gt;""),Data!D542,IF(AND(Data!$N$7=4,Data!E542&lt;&gt;""),Data!E542,IF(AND(Data!$N$7=5,Data!F542&lt;&gt;""),Data!F542,IF(AND(Data!$N$7=6,Data!G542&lt;&gt;""),Data!G542,IF(AND(Data!$N$7=7,Data!H542&lt;&gt;""),Data!H542,IF(AND(Data!$N$7=8,Data!I542&lt;&gt;""),Data!I542,IF(AND(Data!$N$7=9,Data!J542&lt;&gt;""),Data!J542,IF(AND(Data!$N$7=10,Data!K542&lt;&gt;""),Data!K542,""))))))))))</f>
        <v/>
      </c>
    </row>
    <row r="546" spans="2:2" x14ac:dyDescent="0.15">
      <c r="B546" s="159" t="str">
        <f>IF(AND(Data!$N$7=1,Data!B543&lt;&gt;""),Data!B543,IF(AND(Data!$N$7=2,Data!C543&lt;&gt;""),Data!C543,IF(AND(Data!$N$7=3,Data!D543&lt;&gt;""),Data!D543,IF(AND(Data!$N$7=4,Data!E543&lt;&gt;""),Data!E543,IF(AND(Data!$N$7=5,Data!F543&lt;&gt;""),Data!F543,IF(AND(Data!$N$7=6,Data!G543&lt;&gt;""),Data!G543,IF(AND(Data!$N$7=7,Data!H543&lt;&gt;""),Data!H543,IF(AND(Data!$N$7=8,Data!I543&lt;&gt;""),Data!I543,IF(AND(Data!$N$7=9,Data!J543&lt;&gt;""),Data!J543,IF(AND(Data!$N$7=10,Data!K543&lt;&gt;""),Data!K543,""))))))))))</f>
        <v/>
      </c>
    </row>
    <row r="547" spans="2:2" x14ac:dyDescent="0.15">
      <c r="B547" s="159" t="str">
        <f>IF(AND(Data!$N$7=1,Data!B544&lt;&gt;""),Data!B544,IF(AND(Data!$N$7=2,Data!C544&lt;&gt;""),Data!C544,IF(AND(Data!$N$7=3,Data!D544&lt;&gt;""),Data!D544,IF(AND(Data!$N$7=4,Data!E544&lt;&gt;""),Data!E544,IF(AND(Data!$N$7=5,Data!F544&lt;&gt;""),Data!F544,IF(AND(Data!$N$7=6,Data!G544&lt;&gt;""),Data!G544,IF(AND(Data!$N$7=7,Data!H544&lt;&gt;""),Data!H544,IF(AND(Data!$N$7=8,Data!I544&lt;&gt;""),Data!I544,IF(AND(Data!$N$7=9,Data!J544&lt;&gt;""),Data!J544,IF(AND(Data!$N$7=10,Data!K544&lt;&gt;""),Data!K544,""))))))))))</f>
        <v/>
      </c>
    </row>
    <row r="548" spans="2:2" x14ac:dyDescent="0.15">
      <c r="B548" s="159" t="str">
        <f>IF(AND(Data!$N$7=1,Data!B545&lt;&gt;""),Data!B545,IF(AND(Data!$N$7=2,Data!C545&lt;&gt;""),Data!C545,IF(AND(Data!$N$7=3,Data!D545&lt;&gt;""),Data!D545,IF(AND(Data!$N$7=4,Data!E545&lt;&gt;""),Data!E545,IF(AND(Data!$N$7=5,Data!F545&lt;&gt;""),Data!F545,IF(AND(Data!$N$7=6,Data!G545&lt;&gt;""),Data!G545,IF(AND(Data!$N$7=7,Data!H545&lt;&gt;""),Data!H545,IF(AND(Data!$N$7=8,Data!I545&lt;&gt;""),Data!I545,IF(AND(Data!$N$7=9,Data!J545&lt;&gt;""),Data!J545,IF(AND(Data!$N$7=10,Data!K545&lt;&gt;""),Data!K545,""))))))))))</f>
        <v/>
      </c>
    </row>
    <row r="549" spans="2:2" x14ac:dyDescent="0.15">
      <c r="B549" s="159" t="str">
        <f>IF(AND(Data!$N$7=1,Data!B546&lt;&gt;""),Data!B546,IF(AND(Data!$N$7=2,Data!C546&lt;&gt;""),Data!C546,IF(AND(Data!$N$7=3,Data!D546&lt;&gt;""),Data!D546,IF(AND(Data!$N$7=4,Data!E546&lt;&gt;""),Data!E546,IF(AND(Data!$N$7=5,Data!F546&lt;&gt;""),Data!F546,IF(AND(Data!$N$7=6,Data!G546&lt;&gt;""),Data!G546,IF(AND(Data!$N$7=7,Data!H546&lt;&gt;""),Data!H546,IF(AND(Data!$N$7=8,Data!I546&lt;&gt;""),Data!I546,IF(AND(Data!$N$7=9,Data!J546&lt;&gt;""),Data!J546,IF(AND(Data!$N$7=10,Data!K546&lt;&gt;""),Data!K546,""))))))))))</f>
        <v/>
      </c>
    </row>
    <row r="550" spans="2:2" x14ac:dyDescent="0.15">
      <c r="B550" s="159" t="str">
        <f>IF(AND(Data!$N$7=1,Data!B547&lt;&gt;""),Data!B547,IF(AND(Data!$N$7=2,Data!C547&lt;&gt;""),Data!C547,IF(AND(Data!$N$7=3,Data!D547&lt;&gt;""),Data!D547,IF(AND(Data!$N$7=4,Data!E547&lt;&gt;""),Data!E547,IF(AND(Data!$N$7=5,Data!F547&lt;&gt;""),Data!F547,IF(AND(Data!$N$7=6,Data!G547&lt;&gt;""),Data!G547,IF(AND(Data!$N$7=7,Data!H547&lt;&gt;""),Data!H547,IF(AND(Data!$N$7=8,Data!I547&lt;&gt;""),Data!I547,IF(AND(Data!$N$7=9,Data!J547&lt;&gt;""),Data!J547,IF(AND(Data!$N$7=10,Data!K547&lt;&gt;""),Data!K547,""))))))))))</f>
        <v/>
      </c>
    </row>
    <row r="551" spans="2:2" x14ac:dyDescent="0.15">
      <c r="B551" s="159" t="str">
        <f>IF(AND(Data!$N$7=1,Data!B548&lt;&gt;""),Data!B548,IF(AND(Data!$N$7=2,Data!C548&lt;&gt;""),Data!C548,IF(AND(Data!$N$7=3,Data!D548&lt;&gt;""),Data!D548,IF(AND(Data!$N$7=4,Data!E548&lt;&gt;""),Data!E548,IF(AND(Data!$N$7=5,Data!F548&lt;&gt;""),Data!F548,IF(AND(Data!$N$7=6,Data!G548&lt;&gt;""),Data!G548,IF(AND(Data!$N$7=7,Data!H548&lt;&gt;""),Data!H548,IF(AND(Data!$N$7=8,Data!I548&lt;&gt;""),Data!I548,IF(AND(Data!$N$7=9,Data!J548&lt;&gt;""),Data!J548,IF(AND(Data!$N$7=10,Data!K548&lt;&gt;""),Data!K548,""))))))))))</f>
        <v/>
      </c>
    </row>
    <row r="552" spans="2:2" x14ac:dyDescent="0.15">
      <c r="B552" s="159" t="str">
        <f>IF(AND(Data!$N$7=1,Data!B549&lt;&gt;""),Data!B549,IF(AND(Data!$N$7=2,Data!C549&lt;&gt;""),Data!C549,IF(AND(Data!$N$7=3,Data!D549&lt;&gt;""),Data!D549,IF(AND(Data!$N$7=4,Data!E549&lt;&gt;""),Data!E549,IF(AND(Data!$N$7=5,Data!F549&lt;&gt;""),Data!F549,IF(AND(Data!$N$7=6,Data!G549&lt;&gt;""),Data!G549,IF(AND(Data!$N$7=7,Data!H549&lt;&gt;""),Data!H549,IF(AND(Data!$N$7=8,Data!I549&lt;&gt;""),Data!I549,IF(AND(Data!$N$7=9,Data!J549&lt;&gt;""),Data!J549,IF(AND(Data!$N$7=10,Data!K549&lt;&gt;""),Data!K549,""))))))))))</f>
        <v/>
      </c>
    </row>
    <row r="553" spans="2:2" x14ac:dyDescent="0.15">
      <c r="B553" s="159" t="str">
        <f>IF(AND(Data!$N$7=1,Data!B550&lt;&gt;""),Data!B550,IF(AND(Data!$N$7=2,Data!C550&lt;&gt;""),Data!C550,IF(AND(Data!$N$7=3,Data!D550&lt;&gt;""),Data!D550,IF(AND(Data!$N$7=4,Data!E550&lt;&gt;""),Data!E550,IF(AND(Data!$N$7=5,Data!F550&lt;&gt;""),Data!F550,IF(AND(Data!$N$7=6,Data!G550&lt;&gt;""),Data!G550,IF(AND(Data!$N$7=7,Data!H550&lt;&gt;""),Data!H550,IF(AND(Data!$N$7=8,Data!I550&lt;&gt;""),Data!I550,IF(AND(Data!$N$7=9,Data!J550&lt;&gt;""),Data!J550,IF(AND(Data!$N$7=10,Data!K550&lt;&gt;""),Data!K550,""))))))))))</f>
        <v/>
      </c>
    </row>
    <row r="554" spans="2:2" x14ac:dyDescent="0.15">
      <c r="B554" s="159" t="str">
        <f>IF(AND(Data!$N$7=1,Data!B551&lt;&gt;""),Data!B551,IF(AND(Data!$N$7=2,Data!C551&lt;&gt;""),Data!C551,IF(AND(Data!$N$7=3,Data!D551&lt;&gt;""),Data!D551,IF(AND(Data!$N$7=4,Data!E551&lt;&gt;""),Data!E551,IF(AND(Data!$N$7=5,Data!F551&lt;&gt;""),Data!F551,IF(AND(Data!$N$7=6,Data!G551&lt;&gt;""),Data!G551,IF(AND(Data!$N$7=7,Data!H551&lt;&gt;""),Data!H551,IF(AND(Data!$N$7=8,Data!I551&lt;&gt;""),Data!I551,IF(AND(Data!$N$7=9,Data!J551&lt;&gt;""),Data!J551,IF(AND(Data!$N$7=10,Data!K551&lt;&gt;""),Data!K551,""))))))))))</f>
        <v/>
      </c>
    </row>
    <row r="555" spans="2:2" x14ac:dyDescent="0.15">
      <c r="B555" s="159" t="str">
        <f>IF(AND(Data!$N$7=1,Data!B552&lt;&gt;""),Data!B552,IF(AND(Data!$N$7=2,Data!C552&lt;&gt;""),Data!C552,IF(AND(Data!$N$7=3,Data!D552&lt;&gt;""),Data!D552,IF(AND(Data!$N$7=4,Data!E552&lt;&gt;""),Data!E552,IF(AND(Data!$N$7=5,Data!F552&lt;&gt;""),Data!F552,IF(AND(Data!$N$7=6,Data!G552&lt;&gt;""),Data!G552,IF(AND(Data!$N$7=7,Data!H552&lt;&gt;""),Data!H552,IF(AND(Data!$N$7=8,Data!I552&lt;&gt;""),Data!I552,IF(AND(Data!$N$7=9,Data!J552&lt;&gt;""),Data!J552,IF(AND(Data!$N$7=10,Data!K552&lt;&gt;""),Data!K552,""))))))))))</f>
        <v/>
      </c>
    </row>
    <row r="556" spans="2:2" x14ac:dyDescent="0.15">
      <c r="B556" s="159" t="str">
        <f>IF(AND(Data!$N$7=1,Data!B553&lt;&gt;""),Data!B553,IF(AND(Data!$N$7=2,Data!C553&lt;&gt;""),Data!C553,IF(AND(Data!$N$7=3,Data!D553&lt;&gt;""),Data!D553,IF(AND(Data!$N$7=4,Data!E553&lt;&gt;""),Data!E553,IF(AND(Data!$N$7=5,Data!F553&lt;&gt;""),Data!F553,IF(AND(Data!$N$7=6,Data!G553&lt;&gt;""),Data!G553,IF(AND(Data!$N$7=7,Data!H553&lt;&gt;""),Data!H553,IF(AND(Data!$N$7=8,Data!I553&lt;&gt;""),Data!I553,IF(AND(Data!$N$7=9,Data!J553&lt;&gt;""),Data!J553,IF(AND(Data!$N$7=10,Data!K553&lt;&gt;""),Data!K553,""))))))))))</f>
        <v/>
      </c>
    </row>
    <row r="557" spans="2:2" x14ac:dyDescent="0.15">
      <c r="B557" s="159" t="str">
        <f>IF(AND(Data!$N$7=1,Data!B554&lt;&gt;""),Data!B554,IF(AND(Data!$N$7=2,Data!C554&lt;&gt;""),Data!C554,IF(AND(Data!$N$7=3,Data!D554&lt;&gt;""),Data!D554,IF(AND(Data!$N$7=4,Data!E554&lt;&gt;""),Data!E554,IF(AND(Data!$N$7=5,Data!F554&lt;&gt;""),Data!F554,IF(AND(Data!$N$7=6,Data!G554&lt;&gt;""),Data!G554,IF(AND(Data!$N$7=7,Data!H554&lt;&gt;""),Data!H554,IF(AND(Data!$N$7=8,Data!I554&lt;&gt;""),Data!I554,IF(AND(Data!$N$7=9,Data!J554&lt;&gt;""),Data!J554,IF(AND(Data!$N$7=10,Data!K554&lt;&gt;""),Data!K554,""))))))))))</f>
        <v/>
      </c>
    </row>
    <row r="558" spans="2:2" x14ac:dyDescent="0.15">
      <c r="B558" s="159" t="str">
        <f>IF(AND(Data!$N$7=1,Data!B555&lt;&gt;""),Data!B555,IF(AND(Data!$N$7=2,Data!C555&lt;&gt;""),Data!C555,IF(AND(Data!$N$7=3,Data!D555&lt;&gt;""),Data!D555,IF(AND(Data!$N$7=4,Data!E555&lt;&gt;""),Data!E555,IF(AND(Data!$N$7=5,Data!F555&lt;&gt;""),Data!F555,IF(AND(Data!$N$7=6,Data!G555&lt;&gt;""),Data!G555,IF(AND(Data!$N$7=7,Data!H555&lt;&gt;""),Data!H555,IF(AND(Data!$N$7=8,Data!I555&lt;&gt;""),Data!I555,IF(AND(Data!$N$7=9,Data!J555&lt;&gt;""),Data!J555,IF(AND(Data!$N$7=10,Data!K555&lt;&gt;""),Data!K555,""))))))))))</f>
        <v/>
      </c>
    </row>
    <row r="559" spans="2:2" x14ac:dyDescent="0.15">
      <c r="B559" s="159" t="str">
        <f>IF(AND(Data!$N$7=1,Data!B556&lt;&gt;""),Data!B556,IF(AND(Data!$N$7=2,Data!C556&lt;&gt;""),Data!C556,IF(AND(Data!$N$7=3,Data!D556&lt;&gt;""),Data!D556,IF(AND(Data!$N$7=4,Data!E556&lt;&gt;""),Data!E556,IF(AND(Data!$N$7=5,Data!F556&lt;&gt;""),Data!F556,IF(AND(Data!$N$7=6,Data!G556&lt;&gt;""),Data!G556,IF(AND(Data!$N$7=7,Data!H556&lt;&gt;""),Data!H556,IF(AND(Data!$N$7=8,Data!I556&lt;&gt;""),Data!I556,IF(AND(Data!$N$7=9,Data!J556&lt;&gt;""),Data!J556,IF(AND(Data!$N$7=10,Data!K556&lt;&gt;""),Data!K556,""))))))))))</f>
        <v/>
      </c>
    </row>
    <row r="560" spans="2:2" x14ac:dyDescent="0.15">
      <c r="B560" s="159" t="str">
        <f>IF(AND(Data!$N$7=1,Data!B557&lt;&gt;""),Data!B557,IF(AND(Data!$N$7=2,Data!C557&lt;&gt;""),Data!C557,IF(AND(Data!$N$7=3,Data!D557&lt;&gt;""),Data!D557,IF(AND(Data!$N$7=4,Data!E557&lt;&gt;""),Data!E557,IF(AND(Data!$N$7=5,Data!F557&lt;&gt;""),Data!F557,IF(AND(Data!$N$7=6,Data!G557&lt;&gt;""),Data!G557,IF(AND(Data!$N$7=7,Data!H557&lt;&gt;""),Data!H557,IF(AND(Data!$N$7=8,Data!I557&lt;&gt;""),Data!I557,IF(AND(Data!$N$7=9,Data!J557&lt;&gt;""),Data!J557,IF(AND(Data!$N$7=10,Data!K557&lt;&gt;""),Data!K557,""))))))))))</f>
        <v/>
      </c>
    </row>
    <row r="561" spans="2:2" x14ac:dyDescent="0.15">
      <c r="B561" s="159" t="str">
        <f>IF(AND(Data!$N$7=1,Data!B558&lt;&gt;""),Data!B558,IF(AND(Data!$N$7=2,Data!C558&lt;&gt;""),Data!C558,IF(AND(Data!$N$7=3,Data!D558&lt;&gt;""),Data!D558,IF(AND(Data!$N$7=4,Data!E558&lt;&gt;""),Data!E558,IF(AND(Data!$N$7=5,Data!F558&lt;&gt;""),Data!F558,IF(AND(Data!$N$7=6,Data!G558&lt;&gt;""),Data!G558,IF(AND(Data!$N$7=7,Data!H558&lt;&gt;""),Data!H558,IF(AND(Data!$N$7=8,Data!I558&lt;&gt;""),Data!I558,IF(AND(Data!$N$7=9,Data!J558&lt;&gt;""),Data!J558,IF(AND(Data!$N$7=10,Data!K558&lt;&gt;""),Data!K558,""))))))))))</f>
        <v/>
      </c>
    </row>
    <row r="562" spans="2:2" x14ac:dyDescent="0.15">
      <c r="B562" s="159" t="str">
        <f>IF(AND(Data!$N$7=1,Data!B559&lt;&gt;""),Data!B559,IF(AND(Data!$N$7=2,Data!C559&lt;&gt;""),Data!C559,IF(AND(Data!$N$7=3,Data!D559&lt;&gt;""),Data!D559,IF(AND(Data!$N$7=4,Data!E559&lt;&gt;""),Data!E559,IF(AND(Data!$N$7=5,Data!F559&lt;&gt;""),Data!F559,IF(AND(Data!$N$7=6,Data!G559&lt;&gt;""),Data!G559,IF(AND(Data!$N$7=7,Data!H559&lt;&gt;""),Data!H559,IF(AND(Data!$N$7=8,Data!I559&lt;&gt;""),Data!I559,IF(AND(Data!$N$7=9,Data!J559&lt;&gt;""),Data!J559,IF(AND(Data!$N$7=10,Data!K559&lt;&gt;""),Data!K559,""))))))))))</f>
        <v/>
      </c>
    </row>
    <row r="563" spans="2:2" x14ac:dyDescent="0.15">
      <c r="B563" s="159" t="str">
        <f>IF(AND(Data!$N$7=1,Data!B560&lt;&gt;""),Data!B560,IF(AND(Data!$N$7=2,Data!C560&lt;&gt;""),Data!C560,IF(AND(Data!$N$7=3,Data!D560&lt;&gt;""),Data!D560,IF(AND(Data!$N$7=4,Data!E560&lt;&gt;""),Data!E560,IF(AND(Data!$N$7=5,Data!F560&lt;&gt;""),Data!F560,IF(AND(Data!$N$7=6,Data!G560&lt;&gt;""),Data!G560,IF(AND(Data!$N$7=7,Data!H560&lt;&gt;""),Data!H560,IF(AND(Data!$N$7=8,Data!I560&lt;&gt;""),Data!I560,IF(AND(Data!$N$7=9,Data!J560&lt;&gt;""),Data!J560,IF(AND(Data!$N$7=10,Data!K560&lt;&gt;""),Data!K560,""))))))))))</f>
        <v/>
      </c>
    </row>
    <row r="564" spans="2:2" x14ac:dyDescent="0.15">
      <c r="B564" s="159" t="str">
        <f>IF(AND(Data!$N$7=1,Data!B561&lt;&gt;""),Data!B561,IF(AND(Data!$N$7=2,Data!C561&lt;&gt;""),Data!C561,IF(AND(Data!$N$7=3,Data!D561&lt;&gt;""),Data!D561,IF(AND(Data!$N$7=4,Data!E561&lt;&gt;""),Data!E561,IF(AND(Data!$N$7=5,Data!F561&lt;&gt;""),Data!F561,IF(AND(Data!$N$7=6,Data!G561&lt;&gt;""),Data!G561,IF(AND(Data!$N$7=7,Data!H561&lt;&gt;""),Data!H561,IF(AND(Data!$N$7=8,Data!I561&lt;&gt;""),Data!I561,IF(AND(Data!$N$7=9,Data!J561&lt;&gt;""),Data!J561,IF(AND(Data!$N$7=10,Data!K561&lt;&gt;""),Data!K561,""))))))))))</f>
        <v/>
      </c>
    </row>
    <row r="565" spans="2:2" x14ac:dyDescent="0.15">
      <c r="B565" s="159" t="str">
        <f>IF(AND(Data!$N$7=1,Data!B562&lt;&gt;""),Data!B562,IF(AND(Data!$N$7=2,Data!C562&lt;&gt;""),Data!C562,IF(AND(Data!$N$7=3,Data!D562&lt;&gt;""),Data!D562,IF(AND(Data!$N$7=4,Data!E562&lt;&gt;""),Data!E562,IF(AND(Data!$N$7=5,Data!F562&lt;&gt;""),Data!F562,IF(AND(Data!$N$7=6,Data!G562&lt;&gt;""),Data!G562,IF(AND(Data!$N$7=7,Data!H562&lt;&gt;""),Data!H562,IF(AND(Data!$N$7=8,Data!I562&lt;&gt;""),Data!I562,IF(AND(Data!$N$7=9,Data!J562&lt;&gt;""),Data!J562,IF(AND(Data!$N$7=10,Data!K562&lt;&gt;""),Data!K562,""))))))))))</f>
        <v/>
      </c>
    </row>
    <row r="566" spans="2:2" x14ac:dyDescent="0.15">
      <c r="B566" s="159" t="str">
        <f>IF(AND(Data!$N$7=1,Data!B563&lt;&gt;""),Data!B563,IF(AND(Data!$N$7=2,Data!C563&lt;&gt;""),Data!C563,IF(AND(Data!$N$7=3,Data!D563&lt;&gt;""),Data!D563,IF(AND(Data!$N$7=4,Data!E563&lt;&gt;""),Data!E563,IF(AND(Data!$N$7=5,Data!F563&lt;&gt;""),Data!F563,IF(AND(Data!$N$7=6,Data!G563&lt;&gt;""),Data!G563,IF(AND(Data!$N$7=7,Data!H563&lt;&gt;""),Data!H563,IF(AND(Data!$N$7=8,Data!I563&lt;&gt;""),Data!I563,IF(AND(Data!$N$7=9,Data!J563&lt;&gt;""),Data!J563,IF(AND(Data!$N$7=10,Data!K563&lt;&gt;""),Data!K563,""))))))))))</f>
        <v/>
      </c>
    </row>
    <row r="567" spans="2:2" x14ac:dyDescent="0.15">
      <c r="B567" s="159" t="str">
        <f>IF(AND(Data!$N$7=1,Data!B564&lt;&gt;""),Data!B564,IF(AND(Data!$N$7=2,Data!C564&lt;&gt;""),Data!C564,IF(AND(Data!$N$7=3,Data!D564&lt;&gt;""),Data!D564,IF(AND(Data!$N$7=4,Data!E564&lt;&gt;""),Data!E564,IF(AND(Data!$N$7=5,Data!F564&lt;&gt;""),Data!F564,IF(AND(Data!$N$7=6,Data!G564&lt;&gt;""),Data!G564,IF(AND(Data!$N$7=7,Data!H564&lt;&gt;""),Data!H564,IF(AND(Data!$N$7=8,Data!I564&lt;&gt;""),Data!I564,IF(AND(Data!$N$7=9,Data!J564&lt;&gt;""),Data!J564,IF(AND(Data!$N$7=10,Data!K564&lt;&gt;""),Data!K564,""))))))))))</f>
        <v/>
      </c>
    </row>
    <row r="568" spans="2:2" x14ac:dyDescent="0.15">
      <c r="B568" s="159" t="str">
        <f>IF(AND(Data!$N$7=1,Data!B565&lt;&gt;""),Data!B565,IF(AND(Data!$N$7=2,Data!C565&lt;&gt;""),Data!C565,IF(AND(Data!$N$7=3,Data!D565&lt;&gt;""),Data!D565,IF(AND(Data!$N$7=4,Data!E565&lt;&gt;""),Data!E565,IF(AND(Data!$N$7=5,Data!F565&lt;&gt;""),Data!F565,IF(AND(Data!$N$7=6,Data!G565&lt;&gt;""),Data!G565,IF(AND(Data!$N$7=7,Data!H565&lt;&gt;""),Data!H565,IF(AND(Data!$N$7=8,Data!I565&lt;&gt;""),Data!I565,IF(AND(Data!$N$7=9,Data!J565&lt;&gt;""),Data!J565,IF(AND(Data!$N$7=10,Data!K565&lt;&gt;""),Data!K565,""))))))))))</f>
        <v/>
      </c>
    </row>
    <row r="569" spans="2:2" x14ac:dyDescent="0.15">
      <c r="B569" s="159" t="str">
        <f>IF(AND(Data!$N$7=1,Data!B566&lt;&gt;""),Data!B566,IF(AND(Data!$N$7=2,Data!C566&lt;&gt;""),Data!C566,IF(AND(Data!$N$7=3,Data!D566&lt;&gt;""),Data!D566,IF(AND(Data!$N$7=4,Data!E566&lt;&gt;""),Data!E566,IF(AND(Data!$N$7=5,Data!F566&lt;&gt;""),Data!F566,IF(AND(Data!$N$7=6,Data!G566&lt;&gt;""),Data!G566,IF(AND(Data!$N$7=7,Data!H566&lt;&gt;""),Data!H566,IF(AND(Data!$N$7=8,Data!I566&lt;&gt;""),Data!I566,IF(AND(Data!$N$7=9,Data!J566&lt;&gt;""),Data!J566,IF(AND(Data!$N$7=10,Data!K566&lt;&gt;""),Data!K566,""))))))))))</f>
        <v/>
      </c>
    </row>
    <row r="570" spans="2:2" x14ac:dyDescent="0.15">
      <c r="B570" s="159" t="str">
        <f>IF(AND(Data!$N$7=1,Data!B567&lt;&gt;""),Data!B567,IF(AND(Data!$N$7=2,Data!C567&lt;&gt;""),Data!C567,IF(AND(Data!$N$7=3,Data!D567&lt;&gt;""),Data!D567,IF(AND(Data!$N$7=4,Data!E567&lt;&gt;""),Data!E567,IF(AND(Data!$N$7=5,Data!F567&lt;&gt;""),Data!F567,IF(AND(Data!$N$7=6,Data!G567&lt;&gt;""),Data!G567,IF(AND(Data!$N$7=7,Data!H567&lt;&gt;""),Data!H567,IF(AND(Data!$N$7=8,Data!I567&lt;&gt;""),Data!I567,IF(AND(Data!$N$7=9,Data!J567&lt;&gt;""),Data!J567,IF(AND(Data!$N$7=10,Data!K567&lt;&gt;""),Data!K567,""))))))))))</f>
        <v/>
      </c>
    </row>
    <row r="571" spans="2:2" x14ac:dyDescent="0.15">
      <c r="B571" s="159" t="str">
        <f>IF(AND(Data!$N$7=1,Data!B568&lt;&gt;""),Data!B568,IF(AND(Data!$N$7=2,Data!C568&lt;&gt;""),Data!C568,IF(AND(Data!$N$7=3,Data!D568&lt;&gt;""),Data!D568,IF(AND(Data!$N$7=4,Data!E568&lt;&gt;""),Data!E568,IF(AND(Data!$N$7=5,Data!F568&lt;&gt;""),Data!F568,IF(AND(Data!$N$7=6,Data!G568&lt;&gt;""),Data!G568,IF(AND(Data!$N$7=7,Data!H568&lt;&gt;""),Data!H568,IF(AND(Data!$N$7=8,Data!I568&lt;&gt;""),Data!I568,IF(AND(Data!$N$7=9,Data!J568&lt;&gt;""),Data!J568,IF(AND(Data!$N$7=10,Data!K568&lt;&gt;""),Data!K568,""))))))))))</f>
        <v/>
      </c>
    </row>
    <row r="572" spans="2:2" x14ac:dyDescent="0.15">
      <c r="B572" s="159" t="str">
        <f>IF(AND(Data!$N$7=1,Data!B569&lt;&gt;""),Data!B569,IF(AND(Data!$N$7=2,Data!C569&lt;&gt;""),Data!C569,IF(AND(Data!$N$7=3,Data!D569&lt;&gt;""),Data!D569,IF(AND(Data!$N$7=4,Data!E569&lt;&gt;""),Data!E569,IF(AND(Data!$N$7=5,Data!F569&lt;&gt;""),Data!F569,IF(AND(Data!$N$7=6,Data!G569&lt;&gt;""),Data!G569,IF(AND(Data!$N$7=7,Data!H569&lt;&gt;""),Data!H569,IF(AND(Data!$N$7=8,Data!I569&lt;&gt;""),Data!I569,IF(AND(Data!$N$7=9,Data!J569&lt;&gt;""),Data!J569,IF(AND(Data!$N$7=10,Data!K569&lt;&gt;""),Data!K569,""))))))))))</f>
        <v/>
      </c>
    </row>
    <row r="573" spans="2:2" x14ac:dyDescent="0.15">
      <c r="B573" s="159" t="str">
        <f>IF(AND(Data!$N$7=1,Data!B570&lt;&gt;""),Data!B570,IF(AND(Data!$N$7=2,Data!C570&lt;&gt;""),Data!C570,IF(AND(Data!$N$7=3,Data!D570&lt;&gt;""),Data!D570,IF(AND(Data!$N$7=4,Data!E570&lt;&gt;""),Data!E570,IF(AND(Data!$N$7=5,Data!F570&lt;&gt;""),Data!F570,IF(AND(Data!$N$7=6,Data!G570&lt;&gt;""),Data!G570,IF(AND(Data!$N$7=7,Data!H570&lt;&gt;""),Data!H570,IF(AND(Data!$N$7=8,Data!I570&lt;&gt;""),Data!I570,IF(AND(Data!$N$7=9,Data!J570&lt;&gt;""),Data!J570,IF(AND(Data!$N$7=10,Data!K570&lt;&gt;""),Data!K570,""))))))))))</f>
        <v/>
      </c>
    </row>
    <row r="574" spans="2:2" x14ac:dyDescent="0.15">
      <c r="B574" s="159" t="str">
        <f>IF(AND(Data!$N$7=1,Data!B571&lt;&gt;""),Data!B571,IF(AND(Data!$N$7=2,Data!C571&lt;&gt;""),Data!C571,IF(AND(Data!$N$7=3,Data!D571&lt;&gt;""),Data!D571,IF(AND(Data!$N$7=4,Data!E571&lt;&gt;""),Data!E571,IF(AND(Data!$N$7=5,Data!F571&lt;&gt;""),Data!F571,IF(AND(Data!$N$7=6,Data!G571&lt;&gt;""),Data!G571,IF(AND(Data!$N$7=7,Data!H571&lt;&gt;""),Data!H571,IF(AND(Data!$N$7=8,Data!I571&lt;&gt;""),Data!I571,IF(AND(Data!$N$7=9,Data!J571&lt;&gt;""),Data!J571,IF(AND(Data!$N$7=10,Data!K571&lt;&gt;""),Data!K571,""))))))))))</f>
        <v/>
      </c>
    </row>
    <row r="575" spans="2:2" x14ac:dyDescent="0.15">
      <c r="B575" s="159" t="str">
        <f>IF(AND(Data!$N$7=1,Data!B572&lt;&gt;""),Data!B572,IF(AND(Data!$N$7=2,Data!C572&lt;&gt;""),Data!C572,IF(AND(Data!$N$7=3,Data!D572&lt;&gt;""),Data!D572,IF(AND(Data!$N$7=4,Data!E572&lt;&gt;""),Data!E572,IF(AND(Data!$N$7=5,Data!F572&lt;&gt;""),Data!F572,IF(AND(Data!$N$7=6,Data!G572&lt;&gt;""),Data!G572,IF(AND(Data!$N$7=7,Data!H572&lt;&gt;""),Data!H572,IF(AND(Data!$N$7=8,Data!I572&lt;&gt;""),Data!I572,IF(AND(Data!$N$7=9,Data!J572&lt;&gt;""),Data!J572,IF(AND(Data!$N$7=10,Data!K572&lt;&gt;""),Data!K572,""))))))))))</f>
        <v/>
      </c>
    </row>
    <row r="576" spans="2:2" x14ac:dyDescent="0.15">
      <c r="B576" s="159" t="str">
        <f>IF(AND(Data!$N$7=1,Data!B573&lt;&gt;""),Data!B573,IF(AND(Data!$N$7=2,Data!C573&lt;&gt;""),Data!C573,IF(AND(Data!$N$7=3,Data!D573&lt;&gt;""),Data!D573,IF(AND(Data!$N$7=4,Data!E573&lt;&gt;""),Data!E573,IF(AND(Data!$N$7=5,Data!F573&lt;&gt;""),Data!F573,IF(AND(Data!$N$7=6,Data!G573&lt;&gt;""),Data!G573,IF(AND(Data!$N$7=7,Data!H573&lt;&gt;""),Data!H573,IF(AND(Data!$N$7=8,Data!I573&lt;&gt;""),Data!I573,IF(AND(Data!$N$7=9,Data!J573&lt;&gt;""),Data!J573,IF(AND(Data!$N$7=10,Data!K573&lt;&gt;""),Data!K573,""))))))))))</f>
        <v/>
      </c>
    </row>
    <row r="577" spans="2:2" x14ac:dyDescent="0.15">
      <c r="B577" s="159" t="str">
        <f>IF(AND(Data!$N$7=1,Data!B574&lt;&gt;""),Data!B574,IF(AND(Data!$N$7=2,Data!C574&lt;&gt;""),Data!C574,IF(AND(Data!$N$7=3,Data!D574&lt;&gt;""),Data!D574,IF(AND(Data!$N$7=4,Data!E574&lt;&gt;""),Data!E574,IF(AND(Data!$N$7=5,Data!F574&lt;&gt;""),Data!F574,IF(AND(Data!$N$7=6,Data!G574&lt;&gt;""),Data!G574,IF(AND(Data!$N$7=7,Data!H574&lt;&gt;""),Data!H574,IF(AND(Data!$N$7=8,Data!I574&lt;&gt;""),Data!I574,IF(AND(Data!$N$7=9,Data!J574&lt;&gt;""),Data!J574,IF(AND(Data!$N$7=10,Data!K574&lt;&gt;""),Data!K574,""))))))))))</f>
        <v/>
      </c>
    </row>
    <row r="578" spans="2:2" x14ac:dyDescent="0.15">
      <c r="B578" s="159" t="str">
        <f>IF(AND(Data!$N$7=1,Data!B575&lt;&gt;""),Data!B575,IF(AND(Data!$N$7=2,Data!C575&lt;&gt;""),Data!C575,IF(AND(Data!$N$7=3,Data!D575&lt;&gt;""),Data!D575,IF(AND(Data!$N$7=4,Data!E575&lt;&gt;""),Data!E575,IF(AND(Data!$N$7=5,Data!F575&lt;&gt;""),Data!F575,IF(AND(Data!$N$7=6,Data!G575&lt;&gt;""),Data!G575,IF(AND(Data!$N$7=7,Data!H575&lt;&gt;""),Data!H575,IF(AND(Data!$N$7=8,Data!I575&lt;&gt;""),Data!I575,IF(AND(Data!$N$7=9,Data!J575&lt;&gt;""),Data!J575,IF(AND(Data!$N$7=10,Data!K575&lt;&gt;""),Data!K575,""))))))))))</f>
        <v/>
      </c>
    </row>
    <row r="579" spans="2:2" x14ac:dyDescent="0.15">
      <c r="B579" s="159" t="str">
        <f>IF(AND(Data!$N$7=1,Data!B576&lt;&gt;""),Data!B576,IF(AND(Data!$N$7=2,Data!C576&lt;&gt;""),Data!C576,IF(AND(Data!$N$7=3,Data!D576&lt;&gt;""),Data!D576,IF(AND(Data!$N$7=4,Data!E576&lt;&gt;""),Data!E576,IF(AND(Data!$N$7=5,Data!F576&lt;&gt;""),Data!F576,IF(AND(Data!$N$7=6,Data!G576&lt;&gt;""),Data!G576,IF(AND(Data!$N$7=7,Data!H576&lt;&gt;""),Data!H576,IF(AND(Data!$N$7=8,Data!I576&lt;&gt;""),Data!I576,IF(AND(Data!$N$7=9,Data!J576&lt;&gt;""),Data!J576,IF(AND(Data!$N$7=10,Data!K576&lt;&gt;""),Data!K576,""))))))))))</f>
        <v/>
      </c>
    </row>
    <row r="580" spans="2:2" x14ac:dyDescent="0.15">
      <c r="B580" s="159" t="str">
        <f>IF(AND(Data!$N$7=1,Data!B577&lt;&gt;""),Data!B577,IF(AND(Data!$N$7=2,Data!C577&lt;&gt;""),Data!C577,IF(AND(Data!$N$7=3,Data!D577&lt;&gt;""),Data!D577,IF(AND(Data!$N$7=4,Data!E577&lt;&gt;""),Data!E577,IF(AND(Data!$N$7=5,Data!F577&lt;&gt;""),Data!F577,IF(AND(Data!$N$7=6,Data!G577&lt;&gt;""),Data!G577,IF(AND(Data!$N$7=7,Data!H577&lt;&gt;""),Data!H577,IF(AND(Data!$N$7=8,Data!I577&lt;&gt;""),Data!I577,IF(AND(Data!$N$7=9,Data!J577&lt;&gt;""),Data!J577,IF(AND(Data!$N$7=10,Data!K577&lt;&gt;""),Data!K577,""))))))))))</f>
        <v/>
      </c>
    </row>
    <row r="581" spans="2:2" x14ac:dyDescent="0.15">
      <c r="B581" s="159" t="str">
        <f>IF(AND(Data!$N$7=1,Data!B578&lt;&gt;""),Data!B578,IF(AND(Data!$N$7=2,Data!C578&lt;&gt;""),Data!C578,IF(AND(Data!$N$7=3,Data!D578&lt;&gt;""),Data!D578,IF(AND(Data!$N$7=4,Data!E578&lt;&gt;""),Data!E578,IF(AND(Data!$N$7=5,Data!F578&lt;&gt;""),Data!F578,IF(AND(Data!$N$7=6,Data!G578&lt;&gt;""),Data!G578,IF(AND(Data!$N$7=7,Data!H578&lt;&gt;""),Data!H578,IF(AND(Data!$N$7=8,Data!I578&lt;&gt;""),Data!I578,IF(AND(Data!$N$7=9,Data!J578&lt;&gt;""),Data!J578,IF(AND(Data!$N$7=10,Data!K578&lt;&gt;""),Data!K578,""))))))))))</f>
        <v/>
      </c>
    </row>
    <row r="582" spans="2:2" x14ac:dyDescent="0.15">
      <c r="B582" s="159" t="str">
        <f>IF(AND(Data!$N$7=1,Data!B579&lt;&gt;""),Data!B579,IF(AND(Data!$N$7=2,Data!C579&lt;&gt;""),Data!C579,IF(AND(Data!$N$7=3,Data!D579&lt;&gt;""),Data!D579,IF(AND(Data!$N$7=4,Data!E579&lt;&gt;""),Data!E579,IF(AND(Data!$N$7=5,Data!F579&lt;&gt;""),Data!F579,IF(AND(Data!$N$7=6,Data!G579&lt;&gt;""),Data!G579,IF(AND(Data!$N$7=7,Data!H579&lt;&gt;""),Data!H579,IF(AND(Data!$N$7=8,Data!I579&lt;&gt;""),Data!I579,IF(AND(Data!$N$7=9,Data!J579&lt;&gt;""),Data!J579,IF(AND(Data!$N$7=10,Data!K579&lt;&gt;""),Data!K579,""))))))))))</f>
        <v/>
      </c>
    </row>
    <row r="583" spans="2:2" x14ac:dyDescent="0.15">
      <c r="B583" s="159" t="str">
        <f>IF(AND(Data!$N$7=1,Data!B580&lt;&gt;""),Data!B580,IF(AND(Data!$N$7=2,Data!C580&lt;&gt;""),Data!C580,IF(AND(Data!$N$7=3,Data!D580&lt;&gt;""),Data!D580,IF(AND(Data!$N$7=4,Data!E580&lt;&gt;""),Data!E580,IF(AND(Data!$N$7=5,Data!F580&lt;&gt;""),Data!F580,IF(AND(Data!$N$7=6,Data!G580&lt;&gt;""),Data!G580,IF(AND(Data!$N$7=7,Data!H580&lt;&gt;""),Data!H580,IF(AND(Data!$N$7=8,Data!I580&lt;&gt;""),Data!I580,IF(AND(Data!$N$7=9,Data!J580&lt;&gt;""),Data!J580,IF(AND(Data!$N$7=10,Data!K580&lt;&gt;""),Data!K580,""))))))))))</f>
        <v/>
      </c>
    </row>
    <row r="584" spans="2:2" x14ac:dyDescent="0.15">
      <c r="B584" s="159" t="str">
        <f>IF(AND(Data!$N$7=1,Data!B581&lt;&gt;""),Data!B581,IF(AND(Data!$N$7=2,Data!C581&lt;&gt;""),Data!C581,IF(AND(Data!$N$7=3,Data!D581&lt;&gt;""),Data!D581,IF(AND(Data!$N$7=4,Data!E581&lt;&gt;""),Data!E581,IF(AND(Data!$N$7=5,Data!F581&lt;&gt;""),Data!F581,IF(AND(Data!$N$7=6,Data!G581&lt;&gt;""),Data!G581,IF(AND(Data!$N$7=7,Data!H581&lt;&gt;""),Data!H581,IF(AND(Data!$N$7=8,Data!I581&lt;&gt;""),Data!I581,IF(AND(Data!$N$7=9,Data!J581&lt;&gt;""),Data!J581,IF(AND(Data!$N$7=10,Data!K581&lt;&gt;""),Data!K581,""))))))))))</f>
        <v/>
      </c>
    </row>
    <row r="585" spans="2:2" x14ac:dyDescent="0.15">
      <c r="B585" s="159" t="str">
        <f>IF(AND(Data!$N$7=1,Data!B582&lt;&gt;""),Data!B582,IF(AND(Data!$N$7=2,Data!C582&lt;&gt;""),Data!C582,IF(AND(Data!$N$7=3,Data!D582&lt;&gt;""),Data!D582,IF(AND(Data!$N$7=4,Data!E582&lt;&gt;""),Data!E582,IF(AND(Data!$N$7=5,Data!F582&lt;&gt;""),Data!F582,IF(AND(Data!$N$7=6,Data!G582&lt;&gt;""),Data!G582,IF(AND(Data!$N$7=7,Data!H582&lt;&gt;""),Data!H582,IF(AND(Data!$N$7=8,Data!I582&lt;&gt;""),Data!I582,IF(AND(Data!$N$7=9,Data!J582&lt;&gt;""),Data!J582,IF(AND(Data!$N$7=10,Data!K582&lt;&gt;""),Data!K582,""))))))))))</f>
        <v/>
      </c>
    </row>
    <row r="586" spans="2:2" x14ac:dyDescent="0.15">
      <c r="B586" s="159" t="str">
        <f>IF(AND(Data!$N$7=1,Data!B583&lt;&gt;""),Data!B583,IF(AND(Data!$N$7=2,Data!C583&lt;&gt;""),Data!C583,IF(AND(Data!$N$7=3,Data!D583&lt;&gt;""),Data!D583,IF(AND(Data!$N$7=4,Data!E583&lt;&gt;""),Data!E583,IF(AND(Data!$N$7=5,Data!F583&lt;&gt;""),Data!F583,IF(AND(Data!$N$7=6,Data!G583&lt;&gt;""),Data!G583,IF(AND(Data!$N$7=7,Data!H583&lt;&gt;""),Data!H583,IF(AND(Data!$N$7=8,Data!I583&lt;&gt;""),Data!I583,IF(AND(Data!$N$7=9,Data!J583&lt;&gt;""),Data!J583,IF(AND(Data!$N$7=10,Data!K583&lt;&gt;""),Data!K583,""))))))))))</f>
        <v/>
      </c>
    </row>
    <row r="587" spans="2:2" x14ac:dyDescent="0.15">
      <c r="B587" s="159" t="str">
        <f>IF(AND(Data!$N$7=1,Data!B584&lt;&gt;""),Data!B584,IF(AND(Data!$N$7=2,Data!C584&lt;&gt;""),Data!C584,IF(AND(Data!$N$7=3,Data!D584&lt;&gt;""),Data!D584,IF(AND(Data!$N$7=4,Data!E584&lt;&gt;""),Data!E584,IF(AND(Data!$N$7=5,Data!F584&lt;&gt;""),Data!F584,IF(AND(Data!$N$7=6,Data!G584&lt;&gt;""),Data!G584,IF(AND(Data!$N$7=7,Data!H584&lt;&gt;""),Data!H584,IF(AND(Data!$N$7=8,Data!I584&lt;&gt;""),Data!I584,IF(AND(Data!$N$7=9,Data!J584&lt;&gt;""),Data!J584,IF(AND(Data!$N$7=10,Data!K584&lt;&gt;""),Data!K584,""))))))))))</f>
        <v/>
      </c>
    </row>
    <row r="588" spans="2:2" x14ac:dyDescent="0.15">
      <c r="B588" s="159" t="str">
        <f>IF(AND(Data!$N$7=1,Data!B585&lt;&gt;""),Data!B585,IF(AND(Data!$N$7=2,Data!C585&lt;&gt;""),Data!C585,IF(AND(Data!$N$7=3,Data!D585&lt;&gt;""),Data!D585,IF(AND(Data!$N$7=4,Data!E585&lt;&gt;""),Data!E585,IF(AND(Data!$N$7=5,Data!F585&lt;&gt;""),Data!F585,IF(AND(Data!$N$7=6,Data!G585&lt;&gt;""),Data!G585,IF(AND(Data!$N$7=7,Data!H585&lt;&gt;""),Data!H585,IF(AND(Data!$N$7=8,Data!I585&lt;&gt;""),Data!I585,IF(AND(Data!$N$7=9,Data!J585&lt;&gt;""),Data!J585,IF(AND(Data!$N$7=10,Data!K585&lt;&gt;""),Data!K585,""))))))))))</f>
        <v/>
      </c>
    </row>
    <row r="589" spans="2:2" x14ac:dyDescent="0.15">
      <c r="B589" s="159" t="str">
        <f>IF(AND(Data!$N$7=1,Data!B586&lt;&gt;""),Data!B586,IF(AND(Data!$N$7=2,Data!C586&lt;&gt;""),Data!C586,IF(AND(Data!$N$7=3,Data!D586&lt;&gt;""),Data!D586,IF(AND(Data!$N$7=4,Data!E586&lt;&gt;""),Data!E586,IF(AND(Data!$N$7=5,Data!F586&lt;&gt;""),Data!F586,IF(AND(Data!$N$7=6,Data!G586&lt;&gt;""),Data!G586,IF(AND(Data!$N$7=7,Data!H586&lt;&gt;""),Data!H586,IF(AND(Data!$N$7=8,Data!I586&lt;&gt;""),Data!I586,IF(AND(Data!$N$7=9,Data!J586&lt;&gt;""),Data!J586,IF(AND(Data!$N$7=10,Data!K586&lt;&gt;""),Data!K586,""))))))))))</f>
        <v/>
      </c>
    </row>
    <row r="590" spans="2:2" x14ac:dyDescent="0.15">
      <c r="B590" s="159" t="str">
        <f>IF(AND(Data!$N$7=1,Data!B587&lt;&gt;""),Data!B587,IF(AND(Data!$N$7=2,Data!C587&lt;&gt;""),Data!C587,IF(AND(Data!$N$7=3,Data!D587&lt;&gt;""),Data!D587,IF(AND(Data!$N$7=4,Data!E587&lt;&gt;""),Data!E587,IF(AND(Data!$N$7=5,Data!F587&lt;&gt;""),Data!F587,IF(AND(Data!$N$7=6,Data!G587&lt;&gt;""),Data!G587,IF(AND(Data!$N$7=7,Data!H587&lt;&gt;""),Data!H587,IF(AND(Data!$N$7=8,Data!I587&lt;&gt;""),Data!I587,IF(AND(Data!$N$7=9,Data!J587&lt;&gt;""),Data!J587,IF(AND(Data!$N$7=10,Data!K587&lt;&gt;""),Data!K587,""))))))))))</f>
        <v/>
      </c>
    </row>
    <row r="591" spans="2:2" x14ac:dyDescent="0.15">
      <c r="B591" s="159" t="str">
        <f>IF(AND(Data!$N$7=1,Data!B588&lt;&gt;""),Data!B588,IF(AND(Data!$N$7=2,Data!C588&lt;&gt;""),Data!C588,IF(AND(Data!$N$7=3,Data!D588&lt;&gt;""),Data!D588,IF(AND(Data!$N$7=4,Data!E588&lt;&gt;""),Data!E588,IF(AND(Data!$N$7=5,Data!F588&lt;&gt;""),Data!F588,IF(AND(Data!$N$7=6,Data!G588&lt;&gt;""),Data!G588,IF(AND(Data!$N$7=7,Data!H588&lt;&gt;""),Data!H588,IF(AND(Data!$N$7=8,Data!I588&lt;&gt;""),Data!I588,IF(AND(Data!$N$7=9,Data!J588&lt;&gt;""),Data!J588,IF(AND(Data!$N$7=10,Data!K588&lt;&gt;""),Data!K588,""))))))))))</f>
        <v/>
      </c>
    </row>
    <row r="592" spans="2:2" x14ac:dyDescent="0.15">
      <c r="B592" s="159" t="str">
        <f>IF(AND(Data!$N$7=1,Data!B589&lt;&gt;""),Data!B589,IF(AND(Data!$N$7=2,Data!C589&lt;&gt;""),Data!C589,IF(AND(Data!$N$7=3,Data!D589&lt;&gt;""),Data!D589,IF(AND(Data!$N$7=4,Data!E589&lt;&gt;""),Data!E589,IF(AND(Data!$N$7=5,Data!F589&lt;&gt;""),Data!F589,IF(AND(Data!$N$7=6,Data!G589&lt;&gt;""),Data!G589,IF(AND(Data!$N$7=7,Data!H589&lt;&gt;""),Data!H589,IF(AND(Data!$N$7=8,Data!I589&lt;&gt;""),Data!I589,IF(AND(Data!$N$7=9,Data!J589&lt;&gt;""),Data!J589,IF(AND(Data!$N$7=10,Data!K589&lt;&gt;""),Data!K589,""))))))))))</f>
        <v/>
      </c>
    </row>
    <row r="593" spans="2:2" x14ac:dyDescent="0.15">
      <c r="B593" s="159" t="str">
        <f>IF(AND(Data!$N$7=1,Data!B590&lt;&gt;""),Data!B590,IF(AND(Data!$N$7=2,Data!C590&lt;&gt;""),Data!C590,IF(AND(Data!$N$7=3,Data!D590&lt;&gt;""),Data!D590,IF(AND(Data!$N$7=4,Data!E590&lt;&gt;""),Data!E590,IF(AND(Data!$N$7=5,Data!F590&lt;&gt;""),Data!F590,IF(AND(Data!$N$7=6,Data!G590&lt;&gt;""),Data!G590,IF(AND(Data!$N$7=7,Data!H590&lt;&gt;""),Data!H590,IF(AND(Data!$N$7=8,Data!I590&lt;&gt;""),Data!I590,IF(AND(Data!$N$7=9,Data!J590&lt;&gt;""),Data!J590,IF(AND(Data!$N$7=10,Data!K590&lt;&gt;""),Data!K590,""))))))))))</f>
        <v/>
      </c>
    </row>
    <row r="594" spans="2:2" x14ac:dyDescent="0.15">
      <c r="B594" s="159" t="str">
        <f>IF(AND(Data!$N$7=1,Data!B591&lt;&gt;""),Data!B591,IF(AND(Data!$N$7=2,Data!C591&lt;&gt;""),Data!C591,IF(AND(Data!$N$7=3,Data!D591&lt;&gt;""),Data!D591,IF(AND(Data!$N$7=4,Data!E591&lt;&gt;""),Data!E591,IF(AND(Data!$N$7=5,Data!F591&lt;&gt;""),Data!F591,IF(AND(Data!$N$7=6,Data!G591&lt;&gt;""),Data!G591,IF(AND(Data!$N$7=7,Data!H591&lt;&gt;""),Data!H591,IF(AND(Data!$N$7=8,Data!I591&lt;&gt;""),Data!I591,IF(AND(Data!$N$7=9,Data!J591&lt;&gt;""),Data!J591,IF(AND(Data!$N$7=10,Data!K591&lt;&gt;""),Data!K591,""))))))))))</f>
        <v/>
      </c>
    </row>
    <row r="595" spans="2:2" x14ac:dyDescent="0.15">
      <c r="B595" s="159" t="str">
        <f>IF(AND(Data!$N$7=1,Data!B592&lt;&gt;""),Data!B592,IF(AND(Data!$N$7=2,Data!C592&lt;&gt;""),Data!C592,IF(AND(Data!$N$7=3,Data!D592&lt;&gt;""),Data!D592,IF(AND(Data!$N$7=4,Data!E592&lt;&gt;""),Data!E592,IF(AND(Data!$N$7=5,Data!F592&lt;&gt;""),Data!F592,IF(AND(Data!$N$7=6,Data!G592&lt;&gt;""),Data!G592,IF(AND(Data!$N$7=7,Data!H592&lt;&gt;""),Data!H592,IF(AND(Data!$N$7=8,Data!I592&lt;&gt;""),Data!I592,IF(AND(Data!$N$7=9,Data!J592&lt;&gt;""),Data!J592,IF(AND(Data!$N$7=10,Data!K592&lt;&gt;""),Data!K592,""))))))))))</f>
        <v/>
      </c>
    </row>
    <row r="596" spans="2:2" x14ac:dyDescent="0.15">
      <c r="B596" s="159" t="str">
        <f>IF(AND(Data!$N$7=1,Data!B593&lt;&gt;""),Data!B593,IF(AND(Data!$N$7=2,Data!C593&lt;&gt;""),Data!C593,IF(AND(Data!$N$7=3,Data!D593&lt;&gt;""),Data!D593,IF(AND(Data!$N$7=4,Data!E593&lt;&gt;""),Data!E593,IF(AND(Data!$N$7=5,Data!F593&lt;&gt;""),Data!F593,IF(AND(Data!$N$7=6,Data!G593&lt;&gt;""),Data!G593,IF(AND(Data!$N$7=7,Data!H593&lt;&gt;""),Data!H593,IF(AND(Data!$N$7=8,Data!I593&lt;&gt;""),Data!I593,IF(AND(Data!$N$7=9,Data!J593&lt;&gt;""),Data!J593,IF(AND(Data!$N$7=10,Data!K593&lt;&gt;""),Data!K593,""))))))))))</f>
        <v/>
      </c>
    </row>
    <row r="597" spans="2:2" x14ac:dyDescent="0.15">
      <c r="B597" s="159" t="str">
        <f>IF(AND(Data!$N$7=1,Data!B594&lt;&gt;""),Data!B594,IF(AND(Data!$N$7=2,Data!C594&lt;&gt;""),Data!C594,IF(AND(Data!$N$7=3,Data!D594&lt;&gt;""),Data!D594,IF(AND(Data!$N$7=4,Data!E594&lt;&gt;""),Data!E594,IF(AND(Data!$N$7=5,Data!F594&lt;&gt;""),Data!F594,IF(AND(Data!$N$7=6,Data!G594&lt;&gt;""),Data!G594,IF(AND(Data!$N$7=7,Data!H594&lt;&gt;""),Data!H594,IF(AND(Data!$N$7=8,Data!I594&lt;&gt;""),Data!I594,IF(AND(Data!$N$7=9,Data!J594&lt;&gt;""),Data!J594,IF(AND(Data!$N$7=10,Data!K594&lt;&gt;""),Data!K594,""))))))))))</f>
        <v/>
      </c>
    </row>
    <row r="598" spans="2:2" x14ac:dyDescent="0.15">
      <c r="B598" s="159" t="str">
        <f>IF(AND(Data!$N$7=1,Data!B595&lt;&gt;""),Data!B595,IF(AND(Data!$N$7=2,Data!C595&lt;&gt;""),Data!C595,IF(AND(Data!$N$7=3,Data!D595&lt;&gt;""),Data!D595,IF(AND(Data!$N$7=4,Data!E595&lt;&gt;""),Data!E595,IF(AND(Data!$N$7=5,Data!F595&lt;&gt;""),Data!F595,IF(AND(Data!$N$7=6,Data!G595&lt;&gt;""),Data!G595,IF(AND(Data!$N$7=7,Data!H595&lt;&gt;""),Data!H595,IF(AND(Data!$N$7=8,Data!I595&lt;&gt;""),Data!I595,IF(AND(Data!$N$7=9,Data!J595&lt;&gt;""),Data!J595,IF(AND(Data!$N$7=10,Data!K595&lt;&gt;""),Data!K595,""))))))))))</f>
        <v/>
      </c>
    </row>
    <row r="599" spans="2:2" x14ac:dyDescent="0.15">
      <c r="B599" s="159" t="str">
        <f>IF(AND(Data!$N$7=1,Data!B596&lt;&gt;""),Data!B596,IF(AND(Data!$N$7=2,Data!C596&lt;&gt;""),Data!C596,IF(AND(Data!$N$7=3,Data!D596&lt;&gt;""),Data!D596,IF(AND(Data!$N$7=4,Data!E596&lt;&gt;""),Data!E596,IF(AND(Data!$N$7=5,Data!F596&lt;&gt;""),Data!F596,IF(AND(Data!$N$7=6,Data!G596&lt;&gt;""),Data!G596,IF(AND(Data!$N$7=7,Data!H596&lt;&gt;""),Data!H596,IF(AND(Data!$N$7=8,Data!I596&lt;&gt;""),Data!I596,IF(AND(Data!$N$7=9,Data!J596&lt;&gt;""),Data!J596,IF(AND(Data!$N$7=10,Data!K596&lt;&gt;""),Data!K596,""))))))))))</f>
        <v/>
      </c>
    </row>
    <row r="600" spans="2:2" x14ac:dyDescent="0.15">
      <c r="B600" s="159" t="str">
        <f>IF(AND(Data!$N$7=1,Data!B597&lt;&gt;""),Data!B597,IF(AND(Data!$N$7=2,Data!C597&lt;&gt;""),Data!C597,IF(AND(Data!$N$7=3,Data!D597&lt;&gt;""),Data!D597,IF(AND(Data!$N$7=4,Data!E597&lt;&gt;""),Data!E597,IF(AND(Data!$N$7=5,Data!F597&lt;&gt;""),Data!F597,IF(AND(Data!$N$7=6,Data!G597&lt;&gt;""),Data!G597,IF(AND(Data!$N$7=7,Data!H597&lt;&gt;""),Data!H597,IF(AND(Data!$N$7=8,Data!I597&lt;&gt;""),Data!I597,IF(AND(Data!$N$7=9,Data!J597&lt;&gt;""),Data!J597,IF(AND(Data!$N$7=10,Data!K597&lt;&gt;""),Data!K597,""))))))))))</f>
        <v/>
      </c>
    </row>
    <row r="601" spans="2:2" x14ac:dyDescent="0.15">
      <c r="B601" s="159" t="str">
        <f>IF(AND(Data!$N$7=1,Data!B598&lt;&gt;""),Data!B598,IF(AND(Data!$N$7=2,Data!C598&lt;&gt;""),Data!C598,IF(AND(Data!$N$7=3,Data!D598&lt;&gt;""),Data!D598,IF(AND(Data!$N$7=4,Data!E598&lt;&gt;""),Data!E598,IF(AND(Data!$N$7=5,Data!F598&lt;&gt;""),Data!F598,IF(AND(Data!$N$7=6,Data!G598&lt;&gt;""),Data!G598,IF(AND(Data!$N$7=7,Data!H598&lt;&gt;""),Data!H598,IF(AND(Data!$N$7=8,Data!I598&lt;&gt;""),Data!I598,IF(AND(Data!$N$7=9,Data!J598&lt;&gt;""),Data!J598,IF(AND(Data!$N$7=10,Data!K598&lt;&gt;""),Data!K598,""))))))))))</f>
        <v/>
      </c>
    </row>
    <row r="602" spans="2:2" x14ac:dyDescent="0.15">
      <c r="B602" s="159" t="str">
        <f>IF(AND(Data!$N$7=1,Data!B599&lt;&gt;""),Data!B599,IF(AND(Data!$N$7=2,Data!C599&lt;&gt;""),Data!C599,IF(AND(Data!$N$7=3,Data!D599&lt;&gt;""),Data!D599,IF(AND(Data!$N$7=4,Data!E599&lt;&gt;""),Data!E599,IF(AND(Data!$N$7=5,Data!F599&lt;&gt;""),Data!F599,IF(AND(Data!$N$7=6,Data!G599&lt;&gt;""),Data!G599,IF(AND(Data!$N$7=7,Data!H599&lt;&gt;""),Data!H599,IF(AND(Data!$N$7=8,Data!I599&lt;&gt;""),Data!I599,IF(AND(Data!$N$7=9,Data!J599&lt;&gt;""),Data!J599,IF(AND(Data!$N$7=10,Data!K599&lt;&gt;""),Data!K599,""))))))))))</f>
        <v/>
      </c>
    </row>
    <row r="603" spans="2:2" x14ac:dyDescent="0.15">
      <c r="B603" s="159" t="str">
        <f>IF(AND(Data!$N$7=1,Data!B600&lt;&gt;""),Data!B600,IF(AND(Data!$N$7=2,Data!C600&lt;&gt;""),Data!C600,IF(AND(Data!$N$7=3,Data!D600&lt;&gt;""),Data!D600,IF(AND(Data!$N$7=4,Data!E600&lt;&gt;""),Data!E600,IF(AND(Data!$N$7=5,Data!F600&lt;&gt;""),Data!F600,IF(AND(Data!$N$7=6,Data!G600&lt;&gt;""),Data!G600,IF(AND(Data!$N$7=7,Data!H600&lt;&gt;""),Data!H600,IF(AND(Data!$N$7=8,Data!I600&lt;&gt;""),Data!I600,IF(AND(Data!$N$7=9,Data!J600&lt;&gt;""),Data!J600,IF(AND(Data!$N$7=10,Data!K600&lt;&gt;""),Data!K600,""))))))))))</f>
        <v/>
      </c>
    </row>
    <row r="604" spans="2:2" x14ac:dyDescent="0.15">
      <c r="B604" s="159" t="str">
        <f>IF(AND(Data!$N$7=1,Data!B601&lt;&gt;""),Data!B601,IF(AND(Data!$N$7=2,Data!C601&lt;&gt;""),Data!C601,IF(AND(Data!$N$7=3,Data!D601&lt;&gt;""),Data!D601,IF(AND(Data!$N$7=4,Data!E601&lt;&gt;""),Data!E601,IF(AND(Data!$N$7=5,Data!F601&lt;&gt;""),Data!F601,IF(AND(Data!$N$7=6,Data!G601&lt;&gt;""),Data!G601,IF(AND(Data!$N$7=7,Data!H601&lt;&gt;""),Data!H601,IF(AND(Data!$N$7=8,Data!I601&lt;&gt;""),Data!I601,IF(AND(Data!$N$7=9,Data!J601&lt;&gt;""),Data!J601,IF(AND(Data!$N$7=10,Data!K601&lt;&gt;""),Data!K601,""))))))))))</f>
        <v/>
      </c>
    </row>
    <row r="605" spans="2:2" x14ac:dyDescent="0.15">
      <c r="B605" s="159" t="str">
        <f>IF(AND(Data!$N$7=1,Data!B602&lt;&gt;""),Data!B602,IF(AND(Data!$N$7=2,Data!C602&lt;&gt;""),Data!C602,IF(AND(Data!$N$7=3,Data!D602&lt;&gt;""),Data!D602,IF(AND(Data!$N$7=4,Data!E602&lt;&gt;""),Data!E602,IF(AND(Data!$N$7=5,Data!F602&lt;&gt;""),Data!F602,IF(AND(Data!$N$7=6,Data!G602&lt;&gt;""),Data!G602,IF(AND(Data!$N$7=7,Data!H602&lt;&gt;""),Data!H602,IF(AND(Data!$N$7=8,Data!I602&lt;&gt;""),Data!I602,IF(AND(Data!$N$7=9,Data!J602&lt;&gt;""),Data!J602,IF(AND(Data!$N$7=10,Data!K602&lt;&gt;""),Data!K602,""))))))))))</f>
        <v/>
      </c>
    </row>
    <row r="606" spans="2:2" x14ac:dyDescent="0.15">
      <c r="B606" s="159" t="str">
        <f>IF(AND(Data!$N$7=1,Data!B603&lt;&gt;""),Data!B603,IF(AND(Data!$N$7=2,Data!C603&lt;&gt;""),Data!C603,IF(AND(Data!$N$7=3,Data!D603&lt;&gt;""),Data!D603,IF(AND(Data!$N$7=4,Data!E603&lt;&gt;""),Data!E603,IF(AND(Data!$N$7=5,Data!F603&lt;&gt;""),Data!F603,IF(AND(Data!$N$7=6,Data!G603&lt;&gt;""),Data!G603,IF(AND(Data!$N$7=7,Data!H603&lt;&gt;""),Data!H603,IF(AND(Data!$N$7=8,Data!I603&lt;&gt;""),Data!I603,IF(AND(Data!$N$7=9,Data!J603&lt;&gt;""),Data!J603,IF(AND(Data!$N$7=10,Data!K603&lt;&gt;""),Data!K603,""))))))))))</f>
        <v/>
      </c>
    </row>
    <row r="607" spans="2:2" x14ac:dyDescent="0.15">
      <c r="B607" s="159" t="str">
        <f>IF(AND(Data!$N$7=1,Data!B604&lt;&gt;""),Data!B604,IF(AND(Data!$N$7=2,Data!C604&lt;&gt;""),Data!C604,IF(AND(Data!$N$7=3,Data!D604&lt;&gt;""),Data!D604,IF(AND(Data!$N$7=4,Data!E604&lt;&gt;""),Data!E604,IF(AND(Data!$N$7=5,Data!F604&lt;&gt;""),Data!F604,IF(AND(Data!$N$7=6,Data!G604&lt;&gt;""),Data!G604,IF(AND(Data!$N$7=7,Data!H604&lt;&gt;""),Data!H604,IF(AND(Data!$N$7=8,Data!I604&lt;&gt;""),Data!I604,IF(AND(Data!$N$7=9,Data!J604&lt;&gt;""),Data!J604,IF(AND(Data!$N$7=10,Data!K604&lt;&gt;""),Data!K604,""))))))))))</f>
        <v/>
      </c>
    </row>
    <row r="608" spans="2:2" x14ac:dyDescent="0.15">
      <c r="B608" s="159" t="str">
        <f>IF(AND(Data!$N$7=1,Data!B605&lt;&gt;""),Data!B605,IF(AND(Data!$N$7=2,Data!C605&lt;&gt;""),Data!C605,IF(AND(Data!$N$7=3,Data!D605&lt;&gt;""),Data!D605,IF(AND(Data!$N$7=4,Data!E605&lt;&gt;""),Data!E605,IF(AND(Data!$N$7=5,Data!F605&lt;&gt;""),Data!F605,IF(AND(Data!$N$7=6,Data!G605&lt;&gt;""),Data!G605,IF(AND(Data!$N$7=7,Data!H605&lt;&gt;""),Data!H605,IF(AND(Data!$N$7=8,Data!I605&lt;&gt;""),Data!I605,IF(AND(Data!$N$7=9,Data!J605&lt;&gt;""),Data!J605,IF(AND(Data!$N$7=10,Data!K605&lt;&gt;""),Data!K605,""))))))))))</f>
        <v/>
      </c>
    </row>
    <row r="609" spans="2:2" x14ac:dyDescent="0.15">
      <c r="B609" s="159" t="str">
        <f>IF(AND(Data!$N$7=1,Data!B606&lt;&gt;""),Data!B606,IF(AND(Data!$N$7=2,Data!C606&lt;&gt;""),Data!C606,IF(AND(Data!$N$7=3,Data!D606&lt;&gt;""),Data!D606,IF(AND(Data!$N$7=4,Data!E606&lt;&gt;""),Data!E606,IF(AND(Data!$N$7=5,Data!F606&lt;&gt;""),Data!F606,IF(AND(Data!$N$7=6,Data!G606&lt;&gt;""),Data!G606,IF(AND(Data!$N$7=7,Data!H606&lt;&gt;""),Data!H606,IF(AND(Data!$N$7=8,Data!I606&lt;&gt;""),Data!I606,IF(AND(Data!$N$7=9,Data!J606&lt;&gt;""),Data!J606,IF(AND(Data!$N$7=10,Data!K606&lt;&gt;""),Data!K606,""))))))))))</f>
        <v/>
      </c>
    </row>
    <row r="610" spans="2:2" x14ac:dyDescent="0.15">
      <c r="B610" s="159" t="str">
        <f>IF(AND(Data!$N$7=1,Data!B607&lt;&gt;""),Data!B607,IF(AND(Data!$N$7=2,Data!C607&lt;&gt;""),Data!C607,IF(AND(Data!$N$7=3,Data!D607&lt;&gt;""),Data!D607,IF(AND(Data!$N$7=4,Data!E607&lt;&gt;""),Data!E607,IF(AND(Data!$N$7=5,Data!F607&lt;&gt;""),Data!F607,IF(AND(Data!$N$7=6,Data!G607&lt;&gt;""),Data!G607,IF(AND(Data!$N$7=7,Data!H607&lt;&gt;""),Data!H607,IF(AND(Data!$N$7=8,Data!I607&lt;&gt;""),Data!I607,IF(AND(Data!$N$7=9,Data!J607&lt;&gt;""),Data!J607,IF(AND(Data!$N$7=10,Data!K607&lt;&gt;""),Data!K607,""))))))))))</f>
        <v/>
      </c>
    </row>
    <row r="611" spans="2:2" x14ac:dyDescent="0.15">
      <c r="B611" s="159" t="str">
        <f>IF(AND(Data!$N$7=1,Data!B608&lt;&gt;""),Data!B608,IF(AND(Data!$N$7=2,Data!C608&lt;&gt;""),Data!C608,IF(AND(Data!$N$7=3,Data!D608&lt;&gt;""),Data!D608,IF(AND(Data!$N$7=4,Data!E608&lt;&gt;""),Data!E608,IF(AND(Data!$N$7=5,Data!F608&lt;&gt;""),Data!F608,IF(AND(Data!$N$7=6,Data!G608&lt;&gt;""),Data!G608,IF(AND(Data!$N$7=7,Data!H608&lt;&gt;""),Data!H608,IF(AND(Data!$N$7=8,Data!I608&lt;&gt;""),Data!I608,IF(AND(Data!$N$7=9,Data!J608&lt;&gt;""),Data!J608,IF(AND(Data!$N$7=10,Data!K608&lt;&gt;""),Data!K608,""))))))))))</f>
        <v/>
      </c>
    </row>
    <row r="612" spans="2:2" x14ac:dyDescent="0.15">
      <c r="B612" s="159" t="str">
        <f>IF(AND(Data!$N$7=1,Data!B609&lt;&gt;""),Data!B609,IF(AND(Data!$N$7=2,Data!C609&lt;&gt;""),Data!C609,IF(AND(Data!$N$7=3,Data!D609&lt;&gt;""),Data!D609,IF(AND(Data!$N$7=4,Data!E609&lt;&gt;""),Data!E609,IF(AND(Data!$N$7=5,Data!F609&lt;&gt;""),Data!F609,IF(AND(Data!$N$7=6,Data!G609&lt;&gt;""),Data!G609,IF(AND(Data!$N$7=7,Data!H609&lt;&gt;""),Data!H609,IF(AND(Data!$N$7=8,Data!I609&lt;&gt;""),Data!I609,IF(AND(Data!$N$7=9,Data!J609&lt;&gt;""),Data!J609,IF(AND(Data!$N$7=10,Data!K609&lt;&gt;""),Data!K609,""))))))))))</f>
        <v/>
      </c>
    </row>
    <row r="613" spans="2:2" x14ac:dyDescent="0.15">
      <c r="B613" s="159" t="str">
        <f>IF(AND(Data!$N$7=1,Data!B610&lt;&gt;""),Data!B610,IF(AND(Data!$N$7=2,Data!C610&lt;&gt;""),Data!C610,IF(AND(Data!$N$7=3,Data!D610&lt;&gt;""),Data!D610,IF(AND(Data!$N$7=4,Data!E610&lt;&gt;""),Data!E610,IF(AND(Data!$N$7=5,Data!F610&lt;&gt;""),Data!F610,IF(AND(Data!$N$7=6,Data!G610&lt;&gt;""),Data!G610,IF(AND(Data!$N$7=7,Data!H610&lt;&gt;""),Data!H610,IF(AND(Data!$N$7=8,Data!I610&lt;&gt;""),Data!I610,IF(AND(Data!$N$7=9,Data!J610&lt;&gt;""),Data!J610,IF(AND(Data!$N$7=10,Data!K610&lt;&gt;""),Data!K610,""))))))))))</f>
        <v/>
      </c>
    </row>
    <row r="614" spans="2:2" x14ac:dyDescent="0.15">
      <c r="B614" s="159" t="str">
        <f>IF(AND(Data!$N$7=1,Data!B611&lt;&gt;""),Data!B611,IF(AND(Data!$N$7=2,Data!C611&lt;&gt;""),Data!C611,IF(AND(Data!$N$7=3,Data!D611&lt;&gt;""),Data!D611,IF(AND(Data!$N$7=4,Data!E611&lt;&gt;""),Data!E611,IF(AND(Data!$N$7=5,Data!F611&lt;&gt;""),Data!F611,IF(AND(Data!$N$7=6,Data!G611&lt;&gt;""),Data!G611,IF(AND(Data!$N$7=7,Data!H611&lt;&gt;""),Data!H611,IF(AND(Data!$N$7=8,Data!I611&lt;&gt;""),Data!I611,IF(AND(Data!$N$7=9,Data!J611&lt;&gt;""),Data!J611,IF(AND(Data!$N$7=10,Data!K611&lt;&gt;""),Data!K611,""))))))))))</f>
        <v/>
      </c>
    </row>
    <row r="615" spans="2:2" x14ac:dyDescent="0.15">
      <c r="B615" s="159" t="str">
        <f>IF(AND(Data!$N$7=1,Data!B612&lt;&gt;""),Data!B612,IF(AND(Data!$N$7=2,Data!C612&lt;&gt;""),Data!C612,IF(AND(Data!$N$7=3,Data!D612&lt;&gt;""),Data!D612,IF(AND(Data!$N$7=4,Data!E612&lt;&gt;""),Data!E612,IF(AND(Data!$N$7=5,Data!F612&lt;&gt;""),Data!F612,IF(AND(Data!$N$7=6,Data!G612&lt;&gt;""),Data!G612,IF(AND(Data!$N$7=7,Data!H612&lt;&gt;""),Data!H612,IF(AND(Data!$N$7=8,Data!I612&lt;&gt;""),Data!I612,IF(AND(Data!$N$7=9,Data!J612&lt;&gt;""),Data!J612,IF(AND(Data!$N$7=10,Data!K612&lt;&gt;""),Data!K612,""))))))))))</f>
        <v/>
      </c>
    </row>
    <row r="616" spans="2:2" x14ac:dyDescent="0.15">
      <c r="B616" s="159" t="str">
        <f>IF(AND(Data!$N$7=1,Data!B613&lt;&gt;""),Data!B613,IF(AND(Data!$N$7=2,Data!C613&lt;&gt;""),Data!C613,IF(AND(Data!$N$7=3,Data!D613&lt;&gt;""),Data!D613,IF(AND(Data!$N$7=4,Data!E613&lt;&gt;""),Data!E613,IF(AND(Data!$N$7=5,Data!F613&lt;&gt;""),Data!F613,IF(AND(Data!$N$7=6,Data!G613&lt;&gt;""),Data!G613,IF(AND(Data!$N$7=7,Data!H613&lt;&gt;""),Data!H613,IF(AND(Data!$N$7=8,Data!I613&lt;&gt;""),Data!I613,IF(AND(Data!$N$7=9,Data!J613&lt;&gt;""),Data!J613,IF(AND(Data!$N$7=10,Data!K613&lt;&gt;""),Data!K613,""))))))))))</f>
        <v/>
      </c>
    </row>
    <row r="617" spans="2:2" x14ac:dyDescent="0.15">
      <c r="B617" s="159" t="str">
        <f>IF(AND(Data!$N$7=1,Data!B614&lt;&gt;""),Data!B614,IF(AND(Data!$N$7=2,Data!C614&lt;&gt;""),Data!C614,IF(AND(Data!$N$7=3,Data!D614&lt;&gt;""),Data!D614,IF(AND(Data!$N$7=4,Data!E614&lt;&gt;""),Data!E614,IF(AND(Data!$N$7=5,Data!F614&lt;&gt;""),Data!F614,IF(AND(Data!$N$7=6,Data!G614&lt;&gt;""),Data!G614,IF(AND(Data!$N$7=7,Data!H614&lt;&gt;""),Data!H614,IF(AND(Data!$N$7=8,Data!I614&lt;&gt;""),Data!I614,IF(AND(Data!$N$7=9,Data!J614&lt;&gt;""),Data!J614,IF(AND(Data!$N$7=10,Data!K614&lt;&gt;""),Data!K614,""))))))))))</f>
        <v/>
      </c>
    </row>
    <row r="618" spans="2:2" x14ac:dyDescent="0.15">
      <c r="B618" s="159" t="str">
        <f>IF(AND(Data!$N$7=1,Data!B615&lt;&gt;""),Data!B615,IF(AND(Data!$N$7=2,Data!C615&lt;&gt;""),Data!C615,IF(AND(Data!$N$7=3,Data!D615&lt;&gt;""),Data!D615,IF(AND(Data!$N$7=4,Data!E615&lt;&gt;""),Data!E615,IF(AND(Data!$N$7=5,Data!F615&lt;&gt;""),Data!F615,IF(AND(Data!$N$7=6,Data!G615&lt;&gt;""),Data!G615,IF(AND(Data!$N$7=7,Data!H615&lt;&gt;""),Data!H615,IF(AND(Data!$N$7=8,Data!I615&lt;&gt;""),Data!I615,IF(AND(Data!$N$7=9,Data!J615&lt;&gt;""),Data!J615,IF(AND(Data!$N$7=10,Data!K615&lt;&gt;""),Data!K615,""))))))))))</f>
        <v/>
      </c>
    </row>
    <row r="619" spans="2:2" x14ac:dyDescent="0.15">
      <c r="B619" s="159" t="str">
        <f>IF(AND(Data!$N$7=1,Data!B616&lt;&gt;""),Data!B616,IF(AND(Data!$N$7=2,Data!C616&lt;&gt;""),Data!C616,IF(AND(Data!$N$7=3,Data!D616&lt;&gt;""),Data!D616,IF(AND(Data!$N$7=4,Data!E616&lt;&gt;""),Data!E616,IF(AND(Data!$N$7=5,Data!F616&lt;&gt;""),Data!F616,IF(AND(Data!$N$7=6,Data!G616&lt;&gt;""),Data!G616,IF(AND(Data!$N$7=7,Data!H616&lt;&gt;""),Data!H616,IF(AND(Data!$N$7=8,Data!I616&lt;&gt;""),Data!I616,IF(AND(Data!$N$7=9,Data!J616&lt;&gt;""),Data!J616,IF(AND(Data!$N$7=10,Data!K616&lt;&gt;""),Data!K616,""))))))))))</f>
        <v/>
      </c>
    </row>
    <row r="620" spans="2:2" x14ac:dyDescent="0.15">
      <c r="B620" s="159" t="str">
        <f>IF(AND(Data!$N$7=1,Data!B617&lt;&gt;""),Data!B617,IF(AND(Data!$N$7=2,Data!C617&lt;&gt;""),Data!C617,IF(AND(Data!$N$7=3,Data!D617&lt;&gt;""),Data!D617,IF(AND(Data!$N$7=4,Data!E617&lt;&gt;""),Data!E617,IF(AND(Data!$N$7=5,Data!F617&lt;&gt;""),Data!F617,IF(AND(Data!$N$7=6,Data!G617&lt;&gt;""),Data!G617,IF(AND(Data!$N$7=7,Data!H617&lt;&gt;""),Data!H617,IF(AND(Data!$N$7=8,Data!I617&lt;&gt;""),Data!I617,IF(AND(Data!$N$7=9,Data!J617&lt;&gt;""),Data!J617,IF(AND(Data!$N$7=10,Data!K617&lt;&gt;""),Data!K617,""))))))))))</f>
        <v/>
      </c>
    </row>
    <row r="621" spans="2:2" x14ac:dyDescent="0.15">
      <c r="B621" s="159" t="str">
        <f>IF(AND(Data!$N$7=1,Data!B618&lt;&gt;""),Data!B618,IF(AND(Data!$N$7=2,Data!C618&lt;&gt;""),Data!C618,IF(AND(Data!$N$7=3,Data!D618&lt;&gt;""),Data!D618,IF(AND(Data!$N$7=4,Data!E618&lt;&gt;""),Data!E618,IF(AND(Data!$N$7=5,Data!F618&lt;&gt;""),Data!F618,IF(AND(Data!$N$7=6,Data!G618&lt;&gt;""),Data!G618,IF(AND(Data!$N$7=7,Data!H618&lt;&gt;""),Data!H618,IF(AND(Data!$N$7=8,Data!I618&lt;&gt;""),Data!I618,IF(AND(Data!$N$7=9,Data!J618&lt;&gt;""),Data!J618,IF(AND(Data!$N$7=10,Data!K618&lt;&gt;""),Data!K618,""))))))))))</f>
        <v/>
      </c>
    </row>
    <row r="622" spans="2:2" x14ac:dyDescent="0.15">
      <c r="B622" s="159" t="str">
        <f>IF(AND(Data!$N$7=1,Data!B619&lt;&gt;""),Data!B619,IF(AND(Data!$N$7=2,Data!C619&lt;&gt;""),Data!C619,IF(AND(Data!$N$7=3,Data!D619&lt;&gt;""),Data!D619,IF(AND(Data!$N$7=4,Data!E619&lt;&gt;""),Data!E619,IF(AND(Data!$N$7=5,Data!F619&lt;&gt;""),Data!F619,IF(AND(Data!$N$7=6,Data!G619&lt;&gt;""),Data!G619,IF(AND(Data!$N$7=7,Data!H619&lt;&gt;""),Data!H619,IF(AND(Data!$N$7=8,Data!I619&lt;&gt;""),Data!I619,IF(AND(Data!$N$7=9,Data!J619&lt;&gt;""),Data!J619,IF(AND(Data!$N$7=10,Data!K619&lt;&gt;""),Data!K619,""))))))))))</f>
        <v/>
      </c>
    </row>
    <row r="623" spans="2:2" x14ac:dyDescent="0.15">
      <c r="B623" s="159" t="str">
        <f>IF(AND(Data!$N$7=1,Data!B620&lt;&gt;""),Data!B620,IF(AND(Data!$N$7=2,Data!C620&lt;&gt;""),Data!C620,IF(AND(Data!$N$7=3,Data!D620&lt;&gt;""),Data!D620,IF(AND(Data!$N$7=4,Data!E620&lt;&gt;""),Data!E620,IF(AND(Data!$N$7=5,Data!F620&lt;&gt;""),Data!F620,IF(AND(Data!$N$7=6,Data!G620&lt;&gt;""),Data!G620,IF(AND(Data!$N$7=7,Data!H620&lt;&gt;""),Data!H620,IF(AND(Data!$N$7=8,Data!I620&lt;&gt;""),Data!I620,IF(AND(Data!$N$7=9,Data!J620&lt;&gt;""),Data!J620,IF(AND(Data!$N$7=10,Data!K620&lt;&gt;""),Data!K620,""))))))))))</f>
        <v/>
      </c>
    </row>
    <row r="624" spans="2:2" x14ac:dyDescent="0.15">
      <c r="B624" s="159" t="str">
        <f>IF(AND(Data!$N$7=1,Data!B621&lt;&gt;""),Data!B621,IF(AND(Data!$N$7=2,Data!C621&lt;&gt;""),Data!C621,IF(AND(Data!$N$7=3,Data!D621&lt;&gt;""),Data!D621,IF(AND(Data!$N$7=4,Data!E621&lt;&gt;""),Data!E621,IF(AND(Data!$N$7=5,Data!F621&lt;&gt;""),Data!F621,IF(AND(Data!$N$7=6,Data!G621&lt;&gt;""),Data!G621,IF(AND(Data!$N$7=7,Data!H621&lt;&gt;""),Data!H621,IF(AND(Data!$N$7=8,Data!I621&lt;&gt;""),Data!I621,IF(AND(Data!$N$7=9,Data!J621&lt;&gt;""),Data!J621,IF(AND(Data!$N$7=10,Data!K621&lt;&gt;""),Data!K621,""))))))))))</f>
        <v/>
      </c>
    </row>
    <row r="625" spans="2:2" x14ac:dyDescent="0.15">
      <c r="B625" s="159" t="str">
        <f>IF(AND(Data!$N$7=1,Data!B622&lt;&gt;""),Data!B622,IF(AND(Data!$N$7=2,Data!C622&lt;&gt;""),Data!C622,IF(AND(Data!$N$7=3,Data!D622&lt;&gt;""),Data!D622,IF(AND(Data!$N$7=4,Data!E622&lt;&gt;""),Data!E622,IF(AND(Data!$N$7=5,Data!F622&lt;&gt;""),Data!F622,IF(AND(Data!$N$7=6,Data!G622&lt;&gt;""),Data!G622,IF(AND(Data!$N$7=7,Data!H622&lt;&gt;""),Data!H622,IF(AND(Data!$N$7=8,Data!I622&lt;&gt;""),Data!I622,IF(AND(Data!$N$7=9,Data!J622&lt;&gt;""),Data!J622,IF(AND(Data!$N$7=10,Data!K622&lt;&gt;""),Data!K622,""))))))))))</f>
        <v/>
      </c>
    </row>
    <row r="626" spans="2:2" x14ac:dyDescent="0.15">
      <c r="B626" s="159" t="str">
        <f>IF(AND(Data!$N$7=1,Data!B623&lt;&gt;""),Data!B623,IF(AND(Data!$N$7=2,Data!C623&lt;&gt;""),Data!C623,IF(AND(Data!$N$7=3,Data!D623&lt;&gt;""),Data!D623,IF(AND(Data!$N$7=4,Data!E623&lt;&gt;""),Data!E623,IF(AND(Data!$N$7=5,Data!F623&lt;&gt;""),Data!F623,IF(AND(Data!$N$7=6,Data!G623&lt;&gt;""),Data!G623,IF(AND(Data!$N$7=7,Data!H623&lt;&gt;""),Data!H623,IF(AND(Data!$N$7=8,Data!I623&lt;&gt;""),Data!I623,IF(AND(Data!$N$7=9,Data!J623&lt;&gt;""),Data!J623,IF(AND(Data!$N$7=10,Data!K623&lt;&gt;""),Data!K623,""))))))))))</f>
        <v/>
      </c>
    </row>
    <row r="627" spans="2:2" x14ac:dyDescent="0.15">
      <c r="B627" s="159" t="str">
        <f>IF(AND(Data!$N$7=1,Data!B624&lt;&gt;""),Data!B624,IF(AND(Data!$N$7=2,Data!C624&lt;&gt;""),Data!C624,IF(AND(Data!$N$7=3,Data!D624&lt;&gt;""),Data!D624,IF(AND(Data!$N$7=4,Data!E624&lt;&gt;""),Data!E624,IF(AND(Data!$N$7=5,Data!F624&lt;&gt;""),Data!F624,IF(AND(Data!$N$7=6,Data!G624&lt;&gt;""),Data!G624,IF(AND(Data!$N$7=7,Data!H624&lt;&gt;""),Data!H624,IF(AND(Data!$N$7=8,Data!I624&lt;&gt;""),Data!I624,IF(AND(Data!$N$7=9,Data!J624&lt;&gt;""),Data!J624,IF(AND(Data!$N$7=10,Data!K624&lt;&gt;""),Data!K624,""))))))))))</f>
        <v/>
      </c>
    </row>
    <row r="628" spans="2:2" x14ac:dyDescent="0.15">
      <c r="B628" s="159" t="str">
        <f>IF(AND(Data!$N$7=1,Data!B625&lt;&gt;""),Data!B625,IF(AND(Data!$N$7=2,Data!C625&lt;&gt;""),Data!C625,IF(AND(Data!$N$7=3,Data!D625&lt;&gt;""),Data!D625,IF(AND(Data!$N$7=4,Data!E625&lt;&gt;""),Data!E625,IF(AND(Data!$N$7=5,Data!F625&lt;&gt;""),Data!F625,IF(AND(Data!$N$7=6,Data!G625&lt;&gt;""),Data!G625,IF(AND(Data!$N$7=7,Data!H625&lt;&gt;""),Data!H625,IF(AND(Data!$N$7=8,Data!I625&lt;&gt;""),Data!I625,IF(AND(Data!$N$7=9,Data!J625&lt;&gt;""),Data!J625,IF(AND(Data!$N$7=10,Data!K625&lt;&gt;""),Data!K625,""))))))))))</f>
        <v/>
      </c>
    </row>
    <row r="629" spans="2:2" x14ac:dyDescent="0.15">
      <c r="B629" s="159" t="str">
        <f>IF(AND(Data!$N$7=1,Data!B626&lt;&gt;""),Data!B626,IF(AND(Data!$N$7=2,Data!C626&lt;&gt;""),Data!C626,IF(AND(Data!$N$7=3,Data!D626&lt;&gt;""),Data!D626,IF(AND(Data!$N$7=4,Data!E626&lt;&gt;""),Data!E626,IF(AND(Data!$N$7=5,Data!F626&lt;&gt;""),Data!F626,IF(AND(Data!$N$7=6,Data!G626&lt;&gt;""),Data!G626,IF(AND(Data!$N$7=7,Data!H626&lt;&gt;""),Data!H626,IF(AND(Data!$N$7=8,Data!I626&lt;&gt;""),Data!I626,IF(AND(Data!$N$7=9,Data!J626&lt;&gt;""),Data!J626,IF(AND(Data!$N$7=10,Data!K626&lt;&gt;""),Data!K626,""))))))))))</f>
        <v/>
      </c>
    </row>
    <row r="630" spans="2:2" x14ac:dyDescent="0.15">
      <c r="B630" s="159" t="str">
        <f>IF(AND(Data!$N$7=1,Data!B627&lt;&gt;""),Data!B627,IF(AND(Data!$N$7=2,Data!C627&lt;&gt;""),Data!C627,IF(AND(Data!$N$7=3,Data!D627&lt;&gt;""),Data!D627,IF(AND(Data!$N$7=4,Data!E627&lt;&gt;""),Data!E627,IF(AND(Data!$N$7=5,Data!F627&lt;&gt;""),Data!F627,IF(AND(Data!$N$7=6,Data!G627&lt;&gt;""),Data!G627,IF(AND(Data!$N$7=7,Data!H627&lt;&gt;""),Data!H627,IF(AND(Data!$N$7=8,Data!I627&lt;&gt;""),Data!I627,IF(AND(Data!$N$7=9,Data!J627&lt;&gt;""),Data!J627,IF(AND(Data!$N$7=10,Data!K627&lt;&gt;""),Data!K627,""))))))))))</f>
        <v/>
      </c>
    </row>
    <row r="631" spans="2:2" x14ac:dyDescent="0.15">
      <c r="B631" s="159" t="str">
        <f>IF(AND(Data!$N$7=1,Data!B628&lt;&gt;""),Data!B628,IF(AND(Data!$N$7=2,Data!C628&lt;&gt;""),Data!C628,IF(AND(Data!$N$7=3,Data!D628&lt;&gt;""),Data!D628,IF(AND(Data!$N$7=4,Data!E628&lt;&gt;""),Data!E628,IF(AND(Data!$N$7=5,Data!F628&lt;&gt;""),Data!F628,IF(AND(Data!$N$7=6,Data!G628&lt;&gt;""),Data!G628,IF(AND(Data!$N$7=7,Data!H628&lt;&gt;""),Data!H628,IF(AND(Data!$N$7=8,Data!I628&lt;&gt;""),Data!I628,IF(AND(Data!$N$7=9,Data!J628&lt;&gt;""),Data!J628,IF(AND(Data!$N$7=10,Data!K628&lt;&gt;""),Data!K628,""))))))))))</f>
        <v/>
      </c>
    </row>
    <row r="632" spans="2:2" x14ac:dyDescent="0.15">
      <c r="B632" s="159" t="str">
        <f>IF(AND(Data!$N$7=1,Data!B629&lt;&gt;""),Data!B629,IF(AND(Data!$N$7=2,Data!C629&lt;&gt;""),Data!C629,IF(AND(Data!$N$7=3,Data!D629&lt;&gt;""),Data!D629,IF(AND(Data!$N$7=4,Data!E629&lt;&gt;""),Data!E629,IF(AND(Data!$N$7=5,Data!F629&lt;&gt;""),Data!F629,IF(AND(Data!$N$7=6,Data!G629&lt;&gt;""),Data!G629,IF(AND(Data!$N$7=7,Data!H629&lt;&gt;""),Data!H629,IF(AND(Data!$N$7=8,Data!I629&lt;&gt;""),Data!I629,IF(AND(Data!$N$7=9,Data!J629&lt;&gt;""),Data!J629,IF(AND(Data!$N$7=10,Data!K629&lt;&gt;""),Data!K629,""))))))))))</f>
        <v/>
      </c>
    </row>
    <row r="633" spans="2:2" x14ac:dyDescent="0.15">
      <c r="B633" s="159" t="str">
        <f>IF(AND(Data!$N$7=1,Data!B630&lt;&gt;""),Data!B630,IF(AND(Data!$N$7=2,Data!C630&lt;&gt;""),Data!C630,IF(AND(Data!$N$7=3,Data!D630&lt;&gt;""),Data!D630,IF(AND(Data!$N$7=4,Data!E630&lt;&gt;""),Data!E630,IF(AND(Data!$N$7=5,Data!F630&lt;&gt;""),Data!F630,IF(AND(Data!$N$7=6,Data!G630&lt;&gt;""),Data!G630,IF(AND(Data!$N$7=7,Data!H630&lt;&gt;""),Data!H630,IF(AND(Data!$N$7=8,Data!I630&lt;&gt;""),Data!I630,IF(AND(Data!$N$7=9,Data!J630&lt;&gt;""),Data!J630,IF(AND(Data!$N$7=10,Data!K630&lt;&gt;""),Data!K630,""))))))))))</f>
        <v/>
      </c>
    </row>
    <row r="634" spans="2:2" x14ac:dyDescent="0.15">
      <c r="B634" s="159" t="str">
        <f>IF(AND(Data!$N$7=1,Data!B631&lt;&gt;""),Data!B631,IF(AND(Data!$N$7=2,Data!C631&lt;&gt;""),Data!C631,IF(AND(Data!$N$7=3,Data!D631&lt;&gt;""),Data!D631,IF(AND(Data!$N$7=4,Data!E631&lt;&gt;""),Data!E631,IF(AND(Data!$N$7=5,Data!F631&lt;&gt;""),Data!F631,IF(AND(Data!$N$7=6,Data!G631&lt;&gt;""),Data!G631,IF(AND(Data!$N$7=7,Data!H631&lt;&gt;""),Data!H631,IF(AND(Data!$N$7=8,Data!I631&lt;&gt;""),Data!I631,IF(AND(Data!$N$7=9,Data!J631&lt;&gt;""),Data!J631,IF(AND(Data!$N$7=10,Data!K631&lt;&gt;""),Data!K631,""))))))))))</f>
        <v/>
      </c>
    </row>
    <row r="635" spans="2:2" x14ac:dyDescent="0.15">
      <c r="B635" s="159" t="str">
        <f>IF(AND(Data!$N$7=1,Data!B632&lt;&gt;""),Data!B632,IF(AND(Data!$N$7=2,Data!C632&lt;&gt;""),Data!C632,IF(AND(Data!$N$7=3,Data!D632&lt;&gt;""),Data!D632,IF(AND(Data!$N$7=4,Data!E632&lt;&gt;""),Data!E632,IF(AND(Data!$N$7=5,Data!F632&lt;&gt;""),Data!F632,IF(AND(Data!$N$7=6,Data!G632&lt;&gt;""),Data!G632,IF(AND(Data!$N$7=7,Data!H632&lt;&gt;""),Data!H632,IF(AND(Data!$N$7=8,Data!I632&lt;&gt;""),Data!I632,IF(AND(Data!$N$7=9,Data!J632&lt;&gt;""),Data!J632,IF(AND(Data!$N$7=10,Data!K632&lt;&gt;""),Data!K632,""))))))))))</f>
        <v/>
      </c>
    </row>
    <row r="636" spans="2:2" x14ac:dyDescent="0.15">
      <c r="B636" s="159" t="str">
        <f>IF(AND(Data!$N$7=1,Data!B633&lt;&gt;""),Data!B633,IF(AND(Data!$N$7=2,Data!C633&lt;&gt;""),Data!C633,IF(AND(Data!$N$7=3,Data!D633&lt;&gt;""),Data!D633,IF(AND(Data!$N$7=4,Data!E633&lt;&gt;""),Data!E633,IF(AND(Data!$N$7=5,Data!F633&lt;&gt;""),Data!F633,IF(AND(Data!$N$7=6,Data!G633&lt;&gt;""),Data!G633,IF(AND(Data!$N$7=7,Data!H633&lt;&gt;""),Data!H633,IF(AND(Data!$N$7=8,Data!I633&lt;&gt;""),Data!I633,IF(AND(Data!$N$7=9,Data!J633&lt;&gt;""),Data!J633,IF(AND(Data!$N$7=10,Data!K633&lt;&gt;""),Data!K633,""))))))))))</f>
        <v/>
      </c>
    </row>
    <row r="637" spans="2:2" x14ac:dyDescent="0.15">
      <c r="B637" s="159" t="str">
        <f>IF(AND(Data!$N$7=1,Data!B634&lt;&gt;""),Data!B634,IF(AND(Data!$N$7=2,Data!C634&lt;&gt;""),Data!C634,IF(AND(Data!$N$7=3,Data!D634&lt;&gt;""),Data!D634,IF(AND(Data!$N$7=4,Data!E634&lt;&gt;""),Data!E634,IF(AND(Data!$N$7=5,Data!F634&lt;&gt;""),Data!F634,IF(AND(Data!$N$7=6,Data!G634&lt;&gt;""),Data!G634,IF(AND(Data!$N$7=7,Data!H634&lt;&gt;""),Data!H634,IF(AND(Data!$N$7=8,Data!I634&lt;&gt;""),Data!I634,IF(AND(Data!$N$7=9,Data!J634&lt;&gt;""),Data!J634,IF(AND(Data!$N$7=10,Data!K634&lt;&gt;""),Data!K634,""))))))))))</f>
        <v/>
      </c>
    </row>
    <row r="638" spans="2:2" x14ac:dyDescent="0.15">
      <c r="B638" s="159" t="str">
        <f>IF(AND(Data!$N$7=1,Data!B635&lt;&gt;""),Data!B635,IF(AND(Data!$N$7=2,Data!C635&lt;&gt;""),Data!C635,IF(AND(Data!$N$7=3,Data!D635&lt;&gt;""),Data!D635,IF(AND(Data!$N$7=4,Data!E635&lt;&gt;""),Data!E635,IF(AND(Data!$N$7=5,Data!F635&lt;&gt;""),Data!F635,IF(AND(Data!$N$7=6,Data!G635&lt;&gt;""),Data!G635,IF(AND(Data!$N$7=7,Data!H635&lt;&gt;""),Data!H635,IF(AND(Data!$N$7=8,Data!I635&lt;&gt;""),Data!I635,IF(AND(Data!$N$7=9,Data!J635&lt;&gt;""),Data!J635,IF(AND(Data!$N$7=10,Data!K635&lt;&gt;""),Data!K635,""))))))))))</f>
        <v/>
      </c>
    </row>
    <row r="639" spans="2:2" x14ac:dyDescent="0.15">
      <c r="B639" s="159" t="str">
        <f>IF(AND(Data!$N$7=1,Data!B636&lt;&gt;""),Data!B636,IF(AND(Data!$N$7=2,Data!C636&lt;&gt;""),Data!C636,IF(AND(Data!$N$7=3,Data!D636&lt;&gt;""),Data!D636,IF(AND(Data!$N$7=4,Data!E636&lt;&gt;""),Data!E636,IF(AND(Data!$N$7=5,Data!F636&lt;&gt;""),Data!F636,IF(AND(Data!$N$7=6,Data!G636&lt;&gt;""),Data!G636,IF(AND(Data!$N$7=7,Data!H636&lt;&gt;""),Data!H636,IF(AND(Data!$N$7=8,Data!I636&lt;&gt;""),Data!I636,IF(AND(Data!$N$7=9,Data!J636&lt;&gt;""),Data!J636,IF(AND(Data!$N$7=10,Data!K636&lt;&gt;""),Data!K636,""))))))))))</f>
        <v/>
      </c>
    </row>
    <row r="640" spans="2:2" x14ac:dyDescent="0.15">
      <c r="B640" s="159" t="str">
        <f>IF(AND(Data!$N$7=1,Data!B637&lt;&gt;""),Data!B637,IF(AND(Data!$N$7=2,Data!C637&lt;&gt;""),Data!C637,IF(AND(Data!$N$7=3,Data!D637&lt;&gt;""),Data!D637,IF(AND(Data!$N$7=4,Data!E637&lt;&gt;""),Data!E637,IF(AND(Data!$N$7=5,Data!F637&lt;&gt;""),Data!F637,IF(AND(Data!$N$7=6,Data!G637&lt;&gt;""),Data!G637,IF(AND(Data!$N$7=7,Data!H637&lt;&gt;""),Data!H637,IF(AND(Data!$N$7=8,Data!I637&lt;&gt;""),Data!I637,IF(AND(Data!$N$7=9,Data!J637&lt;&gt;""),Data!J637,IF(AND(Data!$N$7=10,Data!K637&lt;&gt;""),Data!K637,""))))))))))</f>
        <v/>
      </c>
    </row>
    <row r="641" spans="2:2" x14ac:dyDescent="0.15">
      <c r="B641" s="159" t="str">
        <f>IF(AND(Data!$N$7=1,Data!B638&lt;&gt;""),Data!B638,IF(AND(Data!$N$7=2,Data!C638&lt;&gt;""),Data!C638,IF(AND(Data!$N$7=3,Data!D638&lt;&gt;""),Data!D638,IF(AND(Data!$N$7=4,Data!E638&lt;&gt;""),Data!E638,IF(AND(Data!$N$7=5,Data!F638&lt;&gt;""),Data!F638,IF(AND(Data!$N$7=6,Data!G638&lt;&gt;""),Data!G638,IF(AND(Data!$N$7=7,Data!H638&lt;&gt;""),Data!H638,IF(AND(Data!$N$7=8,Data!I638&lt;&gt;""),Data!I638,IF(AND(Data!$N$7=9,Data!J638&lt;&gt;""),Data!J638,IF(AND(Data!$N$7=10,Data!K638&lt;&gt;""),Data!K638,""))))))))))</f>
        <v/>
      </c>
    </row>
    <row r="642" spans="2:2" x14ac:dyDescent="0.15">
      <c r="B642" s="159" t="str">
        <f>IF(AND(Data!$N$7=1,Data!B639&lt;&gt;""),Data!B639,IF(AND(Data!$N$7=2,Data!C639&lt;&gt;""),Data!C639,IF(AND(Data!$N$7=3,Data!D639&lt;&gt;""),Data!D639,IF(AND(Data!$N$7=4,Data!E639&lt;&gt;""),Data!E639,IF(AND(Data!$N$7=5,Data!F639&lt;&gt;""),Data!F639,IF(AND(Data!$N$7=6,Data!G639&lt;&gt;""),Data!G639,IF(AND(Data!$N$7=7,Data!H639&lt;&gt;""),Data!H639,IF(AND(Data!$N$7=8,Data!I639&lt;&gt;""),Data!I639,IF(AND(Data!$N$7=9,Data!J639&lt;&gt;""),Data!J639,IF(AND(Data!$N$7=10,Data!K639&lt;&gt;""),Data!K639,""))))))))))</f>
        <v/>
      </c>
    </row>
    <row r="643" spans="2:2" x14ac:dyDescent="0.15">
      <c r="B643" s="159" t="str">
        <f>IF(AND(Data!$N$7=1,Data!B640&lt;&gt;""),Data!B640,IF(AND(Data!$N$7=2,Data!C640&lt;&gt;""),Data!C640,IF(AND(Data!$N$7=3,Data!D640&lt;&gt;""),Data!D640,IF(AND(Data!$N$7=4,Data!E640&lt;&gt;""),Data!E640,IF(AND(Data!$N$7=5,Data!F640&lt;&gt;""),Data!F640,IF(AND(Data!$N$7=6,Data!G640&lt;&gt;""),Data!G640,IF(AND(Data!$N$7=7,Data!H640&lt;&gt;""),Data!H640,IF(AND(Data!$N$7=8,Data!I640&lt;&gt;""),Data!I640,IF(AND(Data!$N$7=9,Data!J640&lt;&gt;""),Data!J640,IF(AND(Data!$N$7=10,Data!K640&lt;&gt;""),Data!K640,""))))))))))</f>
        <v/>
      </c>
    </row>
    <row r="644" spans="2:2" x14ac:dyDescent="0.15">
      <c r="B644" s="159" t="str">
        <f>IF(AND(Data!$N$7=1,Data!B641&lt;&gt;""),Data!B641,IF(AND(Data!$N$7=2,Data!C641&lt;&gt;""),Data!C641,IF(AND(Data!$N$7=3,Data!D641&lt;&gt;""),Data!D641,IF(AND(Data!$N$7=4,Data!E641&lt;&gt;""),Data!E641,IF(AND(Data!$N$7=5,Data!F641&lt;&gt;""),Data!F641,IF(AND(Data!$N$7=6,Data!G641&lt;&gt;""),Data!G641,IF(AND(Data!$N$7=7,Data!H641&lt;&gt;""),Data!H641,IF(AND(Data!$N$7=8,Data!I641&lt;&gt;""),Data!I641,IF(AND(Data!$N$7=9,Data!J641&lt;&gt;""),Data!J641,IF(AND(Data!$N$7=10,Data!K641&lt;&gt;""),Data!K641,""))))))))))</f>
        <v/>
      </c>
    </row>
    <row r="645" spans="2:2" x14ac:dyDescent="0.15">
      <c r="B645" s="159" t="str">
        <f>IF(AND(Data!$N$7=1,Data!B642&lt;&gt;""),Data!B642,IF(AND(Data!$N$7=2,Data!C642&lt;&gt;""),Data!C642,IF(AND(Data!$N$7=3,Data!D642&lt;&gt;""),Data!D642,IF(AND(Data!$N$7=4,Data!E642&lt;&gt;""),Data!E642,IF(AND(Data!$N$7=5,Data!F642&lt;&gt;""),Data!F642,IF(AND(Data!$N$7=6,Data!G642&lt;&gt;""),Data!G642,IF(AND(Data!$N$7=7,Data!H642&lt;&gt;""),Data!H642,IF(AND(Data!$N$7=8,Data!I642&lt;&gt;""),Data!I642,IF(AND(Data!$N$7=9,Data!J642&lt;&gt;""),Data!J642,IF(AND(Data!$N$7=10,Data!K642&lt;&gt;""),Data!K642,""))))))))))</f>
        <v/>
      </c>
    </row>
    <row r="646" spans="2:2" x14ac:dyDescent="0.15">
      <c r="B646" s="159" t="str">
        <f>IF(AND(Data!$N$7=1,Data!B643&lt;&gt;""),Data!B643,IF(AND(Data!$N$7=2,Data!C643&lt;&gt;""),Data!C643,IF(AND(Data!$N$7=3,Data!D643&lt;&gt;""),Data!D643,IF(AND(Data!$N$7=4,Data!E643&lt;&gt;""),Data!E643,IF(AND(Data!$N$7=5,Data!F643&lt;&gt;""),Data!F643,IF(AND(Data!$N$7=6,Data!G643&lt;&gt;""),Data!G643,IF(AND(Data!$N$7=7,Data!H643&lt;&gt;""),Data!H643,IF(AND(Data!$N$7=8,Data!I643&lt;&gt;""),Data!I643,IF(AND(Data!$N$7=9,Data!J643&lt;&gt;""),Data!J643,IF(AND(Data!$N$7=10,Data!K643&lt;&gt;""),Data!K643,""))))))))))</f>
        <v/>
      </c>
    </row>
    <row r="647" spans="2:2" x14ac:dyDescent="0.15">
      <c r="B647" s="159" t="str">
        <f>IF(AND(Data!$N$7=1,Data!B644&lt;&gt;""),Data!B644,IF(AND(Data!$N$7=2,Data!C644&lt;&gt;""),Data!C644,IF(AND(Data!$N$7=3,Data!D644&lt;&gt;""),Data!D644,IF(AND(Data!$N$7=4,Data!E644&lt;&gt;""),Data!E644,IF(AND(Data!$N$7=5,Data!F644&lt;&gt;""),Data!F644,IF(AND(Data!$N$7=6,Data!G644&lt;&gt;""),Data!G644,IF(AND(Data!$N$7=7,Data!H644&lt;&gt;""),Data!H644,IF(AND(Data!$N$7=8,Data!I644&lt;&gt;""),Data!I644,IF(AND(Data!$N$7=9,Data!J644&lt;&gt;""),Data!J644,IF(AND(Data!$N$7=10,Data!K644&lt;&gt;""),Data!K644,""))))))))))</f>
        <v/>
      </c>
    </row>
    <row r="648" spans="2:2" x14ac:dyDescent="0.15">
      <c r="B648" s="159" t="str">
        <f>IF(AND(Data!$N$7=1,Data!B645&lt;&gt;""),Data!B645,IF(AND(Data!$N$7=2,Data!C645&lt;&gt;""),Data!C645,IF(AND(Data!$N$7=3,Data!D645&lt;&gt;""),Data!D645,IF(AND(Data!$N$7=4,Data!E645&lt;&gt;""),Data!E645,IF(AND(Data!$N$7=5,Data!F645&lt;&gt;""),Data!F645,IF(AND(Data!$N$7=6,Data!G645&lt;&gt;""),Data!G645,IF(AND(Data!$N$7=7,Data!H645&lt;&gt;""),Data!H645,IF(AND(Data!$N$7=8,Data!I645&lt;&gt;""),Data!I645,IF(AND(Data!$N$7=9,Data!J645&lt;&gt;""),Data!J645,IF(AND(Data!$N$7=10,Data!K645&lt;&gt;""),Data!K645,""))))))))))</f>
        <v/>
      </c>
    </row>
    <row r="649" spans="2:2" x14ac:dyDescent="0.15">
      <c r="B649" s="159" t="str">
        <f>IF(AND(Data!$N$7=1,Data!B646&lt;&gt;""),Data!B646,IF(AND(Data!$N$7=2,Data!C646&lt;&gt;""),Data!C646,IF(AND(Data!$N$7=3,Data!D646&lt;&gt;""),Data!D646,IF(AND(Data!$N$7=4,Data!E646&lt;&gt;""),Data!E646,IF(AND(Data!$N$7=5,Data!F646&lt;&gt;""),Data!F646,IF(AND(Data!$N$7=6,Data!G646&lt;&gt;""),Data!G646,IF(AND(Data!$N$7=7,Data!H646&lt;&gt;""),Data!H646,IF(AND(Data!$N$7=8,Data!I646&lt;&gt;""),Data!I646,IF(AND(Data!$N$7=9,Data!J646&lt;&gt;""),Data!J646,IF(AND(Data!$N$7=10,Data!K646&lt;&gt;""),Data!K646,""))))))))))</f>
        <v/>
      </c>
    </row>
    <row r="650" spans="2:2" x14ac:dyDescent="0.15">
      <c r="B650" s="159" t="str">
        <f>IF(AND(Data!$N$7=1,Data!B647&lt;&gt;""),Data!B647,IF(AND(Data!$N$7=2,Data!C647&lt;&gt;""),Data!C647,IF(AND(Data!$N$7=3,Data!D647&lt;&gt;""),Data!D647,IF(AND(Data!$N$7=4,Data!E647&lt;&gt;""),Data!E647,IF(AND(Data!$N$7=5,Data!F647&lt;&gt;""),Data!F647,IF(AND(Data!$N$7=6,Data!G647&lt;&gt;""),Data!G647,IF(AND(Data!$N$7=7,Data!H647&lt;&gt;""),Data!H647,IF(AND(Data!$N$7=8,Data!I647&lt;&gt;""),Data!I647,IF(AND(Data!$N$7=9,Data!J647&lt;&gt;""),Data!J647,IF(AND(Data!$N$7=10,Data!K647&lt;&gt;""),Data!K647,""))))))))))</f>
        <v/>
      </c>
    </row>
    <row r="651" spans="2:2" x14ac:dyDescent="0.15">
      <c r="B651" s="159" t="str">
        <f>IF(AND(Data!$N$7=1,Data!B648&lt;&gt;""),Data!B648,IF(AND(Data!$N$7=2,Data!C648&lt;&gt;""),Data!C648,IF(AND(Data!$N$7=3,Data!D648&lt;&gt;""),Data!D648,IF(AND(Data!$N$7=4,Data!E648&lt;&gt;""),Data!E648,IF(AND(Data!$N$7=5,Data!F648&lt;&gt;""),Data!F648,IF(AND(Data!$N$7=6,Data!G648&lt;&gt;""),Data!G648,IF(AND(Data!$N$7=7,Data!H648&lt;&gt;""),Data!H648,IF(AND(Data!$N$7=8,Data!I648&lt;&gt;""),Data!I648,IF(AND(Data!$N$7=9,Data!J648&lt;&gt;""),Data!J648,IF(AND(Data!$N$7=10,Data!K648&lt;&gt;""),Data!K648,""))))))))))</f>
        <v/>
      </c>
    </row>
    <row r="652" spans="2:2" x14ac:dyDescent="0.15">
      <c r="B652" s="159" t="str">
        <f>IF(AND(Data!$N$7=1,Data!B649&lt;&gt;""),Data!B649,IF(AND(Data!$N$7=2,Data!C649&lt;&gt;""),Data!C649,IF(AND(Data!$N$7=3,Data!D649&lt;&gt;""),Data!D649,IF(AND(Data!$N$7=4,Data!E649&lt;&gt;""),Data!E649,IF(AND(Data!$N$7=5,Data!F649&lt;&gt;""),Data!F649,IF(AND(Data!$N$7=6,Data!G649&lt;&gt;""),Data!G649,IF(AND(Data!$N$7=7,Data!H649&lt;&gt;""),Data!H649,IF(AND(Data!$N$7=8,Data!I649&lt;&gt;""),Data!I649,IF(AND(Data!$N$7=9,Data!J649&lt;&gt;""),Data!J649,IF(AND(Data!$N$7=10,Data!K649&lt;&gt;""),Data!K649,""))))))))))</f>
        <v/>
      </c>
    </row>
    <row r="653" spans="2:2" x14ac:dyDescent="0.15">
      <c r="B653" s="159" t="str">
        <f>IF(AND(Data!$N$7=1,Data!B650&lt;&gt;""),Data!B650,IF(AND(Data!$N$7=2,Data!C650&lt;&gt;""),Data!C650,IF(AND(Data!$N$7=3,Data!D650&lt;&gt;""),Data!D650,IF(AND(Data!$N$7=4,Data!E650&lt;&gt;""),Data!E650,IF(AND(Data!$N$7=5,Data!F650&lt;&gt;""),Data!F650,IF(AND(Data!$N$7=6,Data!G650&lt;&gt;""),Data!G650,IF(AND(Data!$N$7=7,Data!H650&lt;&gt;""),Data!H650,IF(AND(Data!$N$7=8,Data!I650&lt;&gt;""),Data!I650,IF(AND(Data!$N$7=9,Data!J650&lt;&gt;""),Data!J650,IF(AND(Data!$N$7=10,Data!K650&lt;&gt;""),Data!K650,""))))))))))</f>
        <v/>
      </c>
    </row>
    <row r="654" spans="2:2" x14ac:dyDescent="0.15">
      <c r="B654" s="159" t="str">
        <f>IF(AND(Data!$N$7=1,Data!B651&lt;&gt;""),Data!B651,IF(AND(Data!$N$7=2,Data!C651&lt;&gt;""),Data!C651,IF(AND(Data!$N$7=3,Data!D651&lt;&gt;""),Data!D651,IF(AND(Data!$N$7=4,Data!E651&lt;&gt;""),Data!E651,IF(AND(Data!$N$7=5,Data!F651&lt;&gt;""),Data!F651,IF(AND(Data!$N$7=6,Data!G651&lt;&gt;""),Data!G651,IF(AND(Data!$N$7=7,Data!H651&lt;&gt;""),Data!H651,IF(AND(Data!$N$7=8,Data!I651&lt;&gt;""),Data!I651,IF(AND(Data!$N$7=9,Data!J651&lt;&gt;""),Data!J651,IF(AND(Data!$N$7=10,Data!K651&lt;&gt;""),Data!K651,""))))))))))</f>
        <v/>
      </c>
    </row>
    <row r="655" spans="2:2" x14ac:dyDescent="0.15">
      <c r="B655" s="159" t="str">
        <f>IF(AND(Data!$N$7=1,Data!B652&lt;&gt;""),Data!B652,IF(AND(Data!$N$7=2,Data!C652&lt;&gt;""),Data!C652,IF(AND(Data!$N$7=3,Data!D652&lt;&gt;""),Data!D652,IF(AND(Data!$N$7=4,Data!E652&lt;&gt;""),Data!E652,IF(AND(Data!$N$7=5,Data!F652&lt;&gt;""),Data!F652,IF(AND(Data!$N$7=6,Data!G652&lt;&gt;""),Data!G652,IF(AND(Data!$N$7=7,Data!H652&lt;&gt;""),Data!H652,IF(AND(Data!$N$7=8,Data!I652&lt;&gt;""),Data!I652,IF(AND(Data!$N$7=9,Data!J652&lt;&gt;""),Data!J652,IF(AND(Data!$N$7=10,Data!K652&lt;&gt;""),Data!K652,""))))))))))</f>
        <v/>
      </c>
    </row>
    <row r="656" spans="2:2" x14ac:dyDescent="0.15">
      <c r="B656" s="159" t="str">
        <f>IF(AND(Data!$N$7=1,Data!B653&lt;&gt;""),Data!B653,IF(AND(Data!$N$7=2,Data!C653&lt;&gt;""),Data!C653,IF(AND(Data!$N$7=3,Data!D653&lt;&gt;""),Data!D653,IF(AND(Data!$N$7=4,Data!E653&lt;&gt;""),Data!E653,IF(AND(Data!$N$7=5,Data!F653&lt;&gt;""),Data!F653,IF(AND(Data!$N$7=6,Data!G653&lt;&gt;""),Data!G653,IF(AND(Data!$N$7=7,Data!H653&lt;&gt;""),Data!H653,IF(AND(Data!$N$7=8,Data!I653&lt;&gt;""),Data!I653,IF(AND(Data!$N$7=9,Data!J653&lt;&gt;""),Data!J653,IF(AND(Data!$N$7=10,Data!K653&lt;&gt;""),Data!K653,""))))))))))</f>
        <v/>
      </c>
    </row>
    <row r="657" spans="2:2" x14ac:dyDescent="0.15">
      <c r="B657" s="159" t="str">
        <f>IF(AND(Data!$N$7=1,Data!B654&lt;&gt;""),Data!B654,IF(AND(Data!$N$7=2,Data!C654&lt;&gt;""),Data!C654,IF(AND(Data!$N$7=3,Data!D654&lt;&gt;""),Data!D654,IF(AND(Data!$N$7=4,Data!E654&lt;&gt;""),Data!E654,IF(AND(Data!$N$7=5,Data!F654&lt;&gt;""),Data!F654,IF(AND(Data!$N$7=6,Data!G654&lt;&gt;""),Data!G654,IF(AND(Data!$N$7=7,Data!H654&lt;&gt;""),Data!H654,IF(AND(Data!$N$7=8,Data!I654&lt;&gt;""),Data!I654,IF(AND(Data!$N$7=9,Data!J654&lt;&gt;""),Data!J654,IF(AND(Data!$N$7=10,Data!K654&lt;&gt;""),Data!K654,""))))))))))</f>
        <v/>
      </c>
    </row>
    <row r="658" spans="2:2" x14ac:dyDescent="0.15">
      <c r="B658" s="159" t="str">
        <f>IF(AND(Data!$N$7=1,Data!B655&lt;&gt;""),Data!B655,IF(AND(Data!$N$7=2,Data!C655&lt;&gt;""),Data!C655,IF(AND(Data!$N$7=3,Data!D655&lt;&gt;""),Data!D655,IF(AND(Data!$N$7=4,Data!E655&lt;&gt;""),Data!E655,IF(AND(Data!$N$7=5,Data!F655&lt;&gt;""),Data!F655,IF(AND(Data!$N$7=6,Data!G655&lt;&gt;""),Data!G655,IF(AND(Data!$N$7=7,Data!H655&lt;&gt;""),Data!H655,IF(AND(Data!$N$7=8,Data!I655&lt;&gt;""),Data!I655,IF(AND(Data!$N$7=9,Data!J655&lt;&gt;""),Data!J655,IF(AND(Data!$N$7=10,Data!K655&lt;&gt;""),Data!K655,""))))))))))</f>
        <v/>
      </c>
    </row>
    <row r="659" spans="2:2" x14ac:dyDescent="0.15">
      <c r="B659" s="159" t="str">
        <f>IF(AND(Data!$N$7=1,Data!B656&lt;&gt;""),Data!B656,IF(AND(Data!$N$7=2,Data!C656&lt;&gt;""),Data!C656,IF(AND(Data!$N$7=3,Data!D656&lt;&gt;""),Data!D656,IF(AND(Data!$N$7=4,Data!E656&lt;&gt;""),Data!E656,IF(AND(Data!$N$7=5,Data!F656&lt;&gt;""),Data!F656,IF(AND(Data!$N$7=6,Data!G656&lt;&gt;""),Data!G656,IF(AND(Data!$N$7=7,Data!H656&lt;&gt;""),Data!H656,IF(AND(Data!$N$7=8,Data!I656&lt;&gt;""),Data!I656,IF(AND(Data!$N$7=9,Data!J656&lt;&gt;""),Data!J656,IF(AND(Data!$N$7=10,Data!K656&lt;&gt;""),Data!K656,""))))))))))</f>
        <v/>
      </c>
    </row>
    <row r="660" spans="2:2" x14ac:dyDescent="0.15">
      <c r="B660" s="159" t="str">
        <f>IF(AND(Data!$N$7=1,Data!B657&lt;&gt;""),Data!B657,IF(AND(Data!$N$7=2,Data!C657&lt;&gt;""),Data!C657,IF(AND(Data!$N$7=3,Data!D657&lt;&gt;""),Data!D657,IF(AND(Data!$N$7=4,Data!E657&lt;&gt;""),Data!E657,IF(AND(Data!$N$7=5,Data!F657&lt;&gt;""),Data!F657,IF(AND(Data!$N$7=6,Data!G657&lt;&gt;""),Data!G657,IF(AND(Data!$N$7=7,Data!H657&lt;&gt;""),Data!H657,IF(AND(Data!$N$7=8,Data!I657&lt;&gt;""),Data!I657,IF(AND(Data!$N$7=9,Data!J657&lt;&gt;""),Data!J657,IF(AND(Data!$N$7=10,Data!K657&lt;&gt;""),Data!K657,""))))))))))</f>
        <v/>
      </c>
    </row>
    <row r="661" spans="2:2" x14ac:dyDescent="0.15">
      <c r="B661" s="159" t="str">
        <f>IF(AND(Data!$N$7=1,Data!B658&lt;&gt;""),Data!B658,IF(AND(Data!$N$7=2,Data!C658&lt;&gt;""),Data!C658,IF(AND(Data!$N$7=3,Data!D658&lt;&gt;""),Data!D658,IF(AND(Data!$N$7=4,Data!E658&lt;&gt;""),Data!E658,IF(AND(Data!$N$7=5,Data!F658&lt;&gt;""),Data!F658,IF(AND(Data!$N$7=6,Data!G658&lt;&gt;""),Data!G658,IF(AND(Data!$N$7=7,Data!H658&lt;&gt;""),Data!H658,IF(AND(Data!$N$7=8,Data!I658&lt;&gt;""),Data!I658,IF(AND(Data!$N$7=9,Data!J658&lt;&gt;""),Data!J658,IF(AND(Data!$N$7=10,Data!K658&lt;&gt;""),Data!K658,""))))))))))</f>
        <v/>
      </c>
    </row>
    <row r="662" spans="2:2" x14ac:dyDescent="0.15">
      <c r="B662" s="159" t="str">
        <f>IF(AND(Data!$N$7=1,Data!B659&lt;&gt;""),Data!B659,IF(AND(Data!$N$7=2,Data!C659&lt;&gt;""),Data!C659,IF(AND(Data!$N$7=3,Data!D659&lt;&gt;""),Data!D659,IF(AND(Data!$N$7=4,Data!E659&lt;&gt;""),Data!E659,IF(AND(Data!$N$7=5,Data!F659&lt;&gt;""),Data!F659,IF(AND(Data!$N$7=6,Data!G659&lt;&gt;""),Data!G659,IF(AND(Data!$N$7=7,Data!H659&lt;&gt;""),Data!H659,IF(AND(Data!$N$7=8,Data!I659&lt;&gt;""),Data!I659,IF(AND(Data!$N$7=9,Data!J659&lt;&gt;""),Data!J659,IF(AND(Data!$N$7=10,Data!K659&lt;&gt;""),Data!K659,""))))))))))</f>
        <v/>
      </c>
    </row>
    <row r="663" spans="2:2" x14ac:dyDescent="0.15">
      <c r="B663" s="159" t="str">
        <f>IF(AND(Data!$N$7=1,Data!B660&lt;&gt;""),Data!B660,IF(AND(Data!$N$7=2,Data!C660&lt;&gt;""),Data!C660,IF(AND(Data!$N$7=3,Data!D660&lt;&gt;""),Data!D660,IF(AND(Data!$N$7=4,Data!E660&lt;&gt;""),Data!E660,IF(AND(Data!$N$7=5,Data!F660&lt;&gt;""),Data!F660,IF(AND(Data!$N$7=6,Data!G660&lt;&gt;""),Data!G660,IF(AND(Data!$N$7=7,Data!H660&lt;&gt;""),Data!H660,IF(AND(Data!$N$7=8,Data!I660&lt;&gt;""),Data!I660,IF(AND(Data!$N$7=9,Data!J660&lt;&gt;""),Data!J660,IF(AND(Data!$N$7=10,Data!K660&lt;&gt;""),Data!K660,""))))))))))</f>
        <v/>
      </c>
    </row>
    <row r="664" spans="2:2" x14ac:dyDescent="0.15">
      <c r="B664" s="159" t="str">
        <f>IF(AND(Data!$N$7=1,Data!B661&lt;&gt;""),Data!B661,IF(AND(Data!$N$7=2,Data!C661&lt;&gt;""),Data!C661,IF(AND(Data!$N$7=3,Data!D661&lt;&gt;""),Data!D661,IF(AND(Data!$N$7=4,Data!E661&lt;&gt;""),Data!E661,IF(AND(Data!$N$7=5,Data!F661&lt;&gt;""),Data!F661,IF(AND(Data!$N$7=6,Data!G661&lt;&gt;""),Data!G661,IF(AND(Data!$N$7=7,Data!H661&lt;&gt;""),Data!H661,IF(AND(Data!$N$7=8,Data!I661&lt;&gt;""),Data!I661,IF(AND(Data!$N$7=9,Data!J661&lt;&gt;""),Data!J661,IF(AND(Data!$N$7=10,Data!K661&lt;&gt;""),Data!K661,""))))))))))</f>
        <v/>
      </c>
    </row>
    <row r="665" spans="2:2" x14ac:dyDescent="0.15">
      <c r="B665" s="159" t="str">
        <f>IF(AND(Data!$N$7=1,Data!B662&lt;&gt;""),Data!B662,IF(AND(Data!$N$7=2,Data!C662&lt;&gt;""),Data!C662,IF(AND(Data!$N$7=3,Data!D662&lt;&gt;""),Data!D662,IF(AND(Data!$N$7=4,Data!E662&lt;&gt;""),Data!E662,IF(AND(Data!$N$7=5,Data!F662&lt;&gt;""),Data!F662,IF(AND(Data!$N$7=6,Data!G662&lt;&gt;""),Data!G662,IF(AND(Data!$N$7=7,Data!H662&lt;&gt;""),Data!H662,IF(AND(Data!$N$7=8,Data!I662&lt;&gt;""),Data!I662,IF(AND(Data!$N$7=9,Data!J662&lt;&gt;""),Data!J662,IF(AND(Data!$N$7=10,Data!K662&lt;&gt;""),Data!K662,""))))))))))</f>
        <v/>
      </c>
    </row>
    <row r="666" spans="2:2" x14ac:dyDescent="0.15">
      <c r="B666" s="159" t="str">
        <f>IF(AND(Data!$N$7=1,Data!B663&lt;&gt;""),Data!B663,IF(AND(Data!$N$7=2,Data!C663&lt;&gt;""),Data!C663,IF(AND(Data!$N$7=3,Data!D663&lt;&gt;""),Data!D663,IF(AND(Data!$N$7=4,Data!E663&lt;&gt;""),Data!E663,IF(AND(Data!$N$7=5,Data!F663&lt;&gt;""),Data!F663,IF(AND(Data!$N$7=6,Data!G663&lt;&gt;""),Data!G663,IF(AND(Data!$N$7=7,Data!H663&lt;&gt;""),Data!H663,IF(AND(Data!$N$7=8,Data!I663&lt;&gt;""),Data!I663,IF(AND(Data!$N$7=9,Data!J663&lt;&gt;""),Data!J663,IF(AND(Data!$N$7=10,Data!K663&lt;&gt;""),Data!K663,""))))))))))</f>
        <v/>
      </c>
    </row>
    <row r="667" spans="2:2" x14ac:dyDescent="0.15">
      <c r="B667" s="159" t="str">
        <f>IF(AND(Data!$N$7=1,Data!B664&lt;&gt;""),Data!B664,IF(AND(Data!$N$7=2,Data!C664&lt;&gt;""),Data!C664,IF(AND(Data!$N$7=3,Data!D664&lt;&gt;""),Data!D664,IF(AND(Data!$N$7=4,Data!E664&lt;&gt;""),Data!E664,IF(AND(Data!$N$7=5,Data!F664&lt;&gt;""),Data!F664,IF(AND(Data!$N$7=6,Data!G664&lt;&gt;""),Data!G664,IF(AND(Data!$N$7=7,Data!H664&lt;&gt;""),Data!H664,IF(AND(Data!$N$7=8,Data!I664&lt;&gt;""),Data!I664,IF(AND(Data!$N$7=9,Data!J664&lt;&gt;""),Data!J664,IF(AND(Data!$N$7=10,Data!K664&lt;&gt;""),Data!K664,""))))))))))</f>
        <v/>
      </c>
    </row>
    <row r="668" spans="2:2" x14ac:dyDescent="0.15">
      <c r="B668" s="159" t="str">
        <f>IF(AND(Data!$N$7=1,Data!B665&lt;&gt;""),Data!B665,IF(AND(Data!$N$7=2,Data!C665&lt;&gt;""),Data!C665,IF(AND(Data!$N$7=3,Data!D665&lt;&gt;""),Data!D665,IF(AND(Data!$N$7=4,Data!E665&lt;&gt;""),Data!E665,IF(AND(Data!$N$7=5,Data!F665&lt;&gt;""),Data!F665,IF(AND(Data!$N$7=6,Data!G665&lt;&gt;""),Data!G665,IF(AND(Data!$N$7=7,Data!H665&lt;&gt;""),Data!H665,IF(AND(Data!$N$7=8,Data!I665&lt;&gt;""),Data!I665,IF(AND(Data!$N$7=9,Data!J665&lt;&gt;""),Data!J665,IF(AND(Data!$N$7=10,Data!K665&lt;&gt;""),Data!K665,""))))))))))</f>
        <v/>
      </c>
    </row>
    <row r="669" spans="2:2" x14ac:dyDescent="0.15">
      <c r="B669" s="159" t="str">
        <f>IF(AND(Data!$N$7=1,Data!B666&lt;&gt;""),Data!B666,IF(AND(Data!$N$7=2,Data!C666&lt;&gt;""),Data!C666,IF(AND(Data!$N$7=3,Data!D666&lt;&gt;""),Data!D666,IF(AND(Data!$N$7=4,Data!E666&lt;&gt;""),Data!E666,IF(AND(Data!$N$7=5,Data!F666&lt;&gt;""),Data!F666,IF(AND(Data!$N$7=6,Data!G666&lt;&gt;""),Data!G666,IF(AND(Data!$N$7=7,Data!H666&lt;&gt;""),Data!H666,IF(AND(Data!$N$7=8,Data!I666&lt;&gt;""),Data!I666,IF(AND(Data!$N$7=9,Data!J666&lt;&gt;""),Data!J666,IF(AND(Data!$N$7=10,Data!K666&lt;&gt;""),Data!K666,""))))))))))</f>
        <v/>
      </c>
    </row>
    <row r="670" spans="2:2" x14ac:dyDescent="0.15">
      <c r="B670" s="159" t="str">
        <f>IF(AND(Data!$N$7=1,Data!B667&lt;&gt;""),Data!B667,IF(AND(Data!$N$7=2,Data!C667&lt;&gt;""),Data!C667,IF(AND(Data!$N$7=3,Data!D667&lt;&gt;""),Data!D667,IF(AND(Data!$N$7=4,Data!E667&lt;&gt;""),Data!E667,IF(AND(Data!$N$7=5,Data!F667&lt;&gt;""),Data!F667,IF(AND(Data!$N$7=6,Data!G667&lt;&gt;""),Data!G667,IF(AND(Data!$N$7=7,Data!H667&lt;&gt;""),Data!H667,IF(AND(Data!$N$7=8,Data!I667&lt;&gt;""),Data!I667,IF(AND(Data!$N$7=9,Data!J667&lt;&gt;""),Data!J667,IF(AND(Data!$N$7=10,Data!K667&lt;&gt;""),Data!K667,""))))))))))</f>
        <v/>
      </c>
    </row>
    <row r="671" spans="2:2" x14ac:dyDescent="0.15">
      <c r="B671" s="159" t="str">
        <f>IF(AND(Data!$N$7=1,Data!B668&lt;&gt;""),Data!B668,IF(AND(Data!$N$7=2,Data!C668&lt;&gt;""),Data!C668,IF(AND(Data!$N$7=3,Data!D668&lt;&gt;""),Data!D668,IF(AND(Data!$N$7=4,Data!E668&lt;&gt;""),Data!E668,IF(AND(Data!$N$7=5,Data!F668&lt;&gt;""),Data!F668,IF(AND(Data!$N$7=6,Data!G668&lt;&gt;""),Data!G668,IF(AND(Data!$N$7=7,Data!H668&lt;&gt;""),Data!H668,IF(AND(Data!$N$7=8,Data!I668&lt;&gt;""),Data!I668,IF(AND(Data!$N$7=9,Data!J668&lt;&gt;""),Data!J668,IF(AND(Data!$N$7=10,Data!K668&lt;&gt;""),Data!K668,""))))))))))</f>
        <v/>
      </c>
    </row>
    <row r="672" spans="2:2" x14ac:dyDescent="0.15">
      <c r="B672" s="159" t="str">
        <f>IF(AND(Data!$N$7=1,Data!B669&lt;&gt;""),Data!B669,IF(AND(Data!$N$7=2,Data!C669&lt;&gt;""),Data!C669,IF(AND(Data!$N$7=3,Data!D669&lt;&gt;""),Data!D669,IF(AND(Data!$N$7=4,Data!E669&lt;&gt;""),Data!E669,IF(AND(Data!$N$7=5,Data!F669&lt;&gt;""),Data!F669,IF(AND(Data!$N$7=6,Data!G669&lt;&gt;""),Data!G669,IF(AND(Data!$N$7=7,Data!H669&lt;&gt;""),Data!H669,IF(AND(Data!$N$7=8,Data!I669&lt;&gt;""),Data!I669,IF(AND(Data!$N$7=9,Data!J669&lt;&gt;""),Data!J669,IF(AND(Data!$N$7=10,Data!K669&lt;&gt;""),Data!K669,""))))))))))</f>
        <v/>
      </c>
    </row>
    <row r="673" spans="2:2" x14ac:dyDescent="0.15">
      <c r="B673" s="159" t="str">
        <f>IF(AND(Data!$N$7=1,Data!B670&lt;&gt;""),Data!B670,IF(AND(Data!$N$7=2,Data!C670&lt;&gt;""),Data!C670,IF(AND(Data!$N$7=3,Data!D670&lt;&gt;""),Data!D670,IF(AND(Data!$N$7=4,Data!E670&lt;&gt;""),Data!E670,IF(AND(Data!$N$7=5,Data!F670&lt;&gt;""),Data!F670,IF(AND(Data!$N$7=6,Data!G670&lt;&gt;""),Data!G670,IF(AND(Data!$N$7=7,Data!H670&lt;&gt;""),Data!H670,IF(AND(Data!$N$7=8,Data!I670&lt;&gt;""),Data!I670,IF(AND(Data!$N$7=9,Data!J670&lt;&gt;""),Data!J670,IF(AND(Data!$N$7=10,Data!K670&lt;&gt;""),Data!K670,""))))))))))</f>
        <v/>
      </c>
    </row>
    <row r="674" spans="2:2" x14ac:dyDescent="0.15">
      <c r="B674" s="159" t="str">
        <f>IF(AND(Data!$N$7=1,Data!B671&lt;&gt;""),Data!B671,IF(AND(Data!$N$7=2,Data!C671&lt;&gt;""),Data!C671,IF(AND(Data!$N$7=3,Data!D671&lt;&gt;""),Data!D671,IF(AND(Data!$N$7=4,Data!E671&lt;&gt;""),Data!E671,IF(AND(Data!$N$7=5,Data!F671&lt;&gt;""),Data!F671,IF(AND(Data!$N$7=6,Data!G671&lt;&gt;""),Data!G671,IF(AND(Data!$N$7=7,Data!H671&lt;&gt;""),Data!H671,IF(AND(Data!$N$7=8,Data!I671&lt;&gt;""),Data!I671,IF(AND(Data!$N$7=9,Data!J671&lt;&gt;""),Data!J671,IF(AND(Data!$N$7=10,Data!K671&lt;&gt;""),Data!K671,""))))))))))</f>
        <v/>
      </c>
    </row>
    <row r="675" spans="2:2" x14ac:dyDescent="0.15">
      <c r="B675" s="159" t="str">
        <f>IF(AND(Data!$N$7=1,Data!B672&lt;&gt;""),Data!B672,IF(AND(Data!$N$7=2,Data!C672&lt;&gt;""),Data!C672,IF(AND(Data!$N$7=3,Data!D672&lt;&gt;""),Data!D672,IF(AND(Data!$N$7=4,Data!E672&lt;&gt;""),Data!E672,IF(AND(Data!$N$7=5,Data!F672&lt;&gt;""),Data!F672,IF(AND(Data!$N$7=6,Data!G672&lt;&gt;""),Data!G672,IF(AND(Data!$N$7=7,Data!H672&lt;&gt;""),Data!H672,IF(AND(Data!$N$7=8,Data!I672&lt;&gt;""),Data!I672,IF(AND(Data!$N$7=9,Data!J672&lt;&gt;""),Data!J672,IF(AND(Data!$N$7=10,Data!K672&lt;&gt;""),Data!K672,""))))))))))</f>
        <v/>
      </c>
    </row>
    <row r="676" spans="2:2" x14ac:dyDescent="0.15">
      <c r="B676" s="159" t="str">
        <f>IF(AND(Data!$N$7=1,Data!B673&lt;&gt;""),Data!B673,IF(AND(Data!$N$7=2,Data!C673&lt;&gt;""),Data!C673,IF(AND(Data!$N$7=3,Data!D673&lt;&gt;""),Data!D673,IF(AND(Data!$N$7=4,Data!E673&lt;&gt;""),Data!E673,IF(AND(Data!$N$7=5,Data!F673&lt;&gt;""),Data!F673,IF(AND(Data!$N$7=6,Data!G673&lt;&gt;""),Data!G673,IF(AND(Data!$N$7=7,Data!H673&lt;&gt;""),Data!H673,IF(AND(Data!$N$7=8,Data!I673&lt;&gt;""),Data!I673,IF(AND(Data!$N$7=9,Data!J673&lt;&gt;""),Data!J673,IF(AND(Data!$N$7=10,Data!K673&lt;&gt;""),Data!K673,""))))))))))</f>
        <v/>
      </c>
    </row>
    <row r="677" spans="2:2" x14ac:dyDescent="0.15">
      <c r="B677" s="159" t="str">
        <f>IF(AND(Data!$N$7=1,Data!B674&lt;&gt;""),Data!B674,IF(AND(Data!$N$7=2,Data!C674&lt;&gt;""),Data!C674,IF(AND(Data!$N$7=3,Data!D674&lt;&gt;""),Data!D674,IF(AND(Data!$N$7=4,Data!E674&lt;&gt;""),Data!E674,IF(AND(Data!$N$7=5,Data!F674&lt;&gt;""),Data!F674,IF(AND(Data!$N$7=6,Data!G674&lt;&gt;""),Data!G674,IF(AND(Data!$N$7=7,Data!H674&lt;&gt;""),Data!H674,IF(AND(Data!$N$7=8,Data!I674&lt;&gt;""),Data!I674,IF(AND(Data!$N$7=9,Data!J674&lt;&gt;""),Data!J674,IF(AND(Data!$N$7=10,Data!K674&lt;&gt;""),Data!K674,""))))))))))</f>
        <v/>
      </c>
    </row>
    <row r="678" spans="2:2" x14ac:dyDescent="0.15">
      <c r="B678" s="159" t="str">
        <f>IF(AND(Data!$N$7=1,Data!B675&lt;&gt;""),Data!B675,IF(AND(Data!$N$7=2,Data!C675&lt;&gt;""),Data!C675,IF(AND(Data!$N$7=3,Data!D675&lt;&gt;""),Data!D675,IF(AND(Data!$N$7=4,Data!E675&lt;&gt;""),Data!E675,IF(AND(Data!$N$7=5,Data!F675&lt;&gt;""),Data!F675,IF(AND(Data!$N$7=6,Data!G675&lt;&gt;""),Data!G675,IF(AND(Data!$N$7=7,Data!H675&lt;&gt;""),Data!H675,IF(AND(Data!$N$7=8,Data!I675&lt;&gt;""),Data!I675,IF(AND(Data!$N$7=9,Data!J675&lt;&gt;""),Data!J675,IF(AND(Data!$N$7=10,Data!K675&lt;&gt;""),Data!K675,""))))))))))</f>
        <v/>
      </c>
    </row>
    <row r="679" spans="2:2" x14ac:dyDescent="0.15">
      <c r="B679" s="159" t="str">
        <f>IF(AND(Data!$N$7=1,Data!B676&lt;&gt;""),Data!B676,IF(AND(Data!$N$7=2,Data!C676&lt;&gt;""),Data!C676,IF(AND(Data!$N$7=3,Data!D676&lt;&gt;""),Data!D676,IF(AND(Data!$N$7=4,Data!E676&lt;&gt;""),Data!E676,IF(AND(Data!$N$7=5,Data!F676&lt;&gt;""),Data!F676,IF(AND(Data!$N$7=6,Data!G676&lt;&gt;""),Data!G676,IF(AND(Data!$N$7=7,Data!H676&lt;&gt;""),Data!H676,IF(AND(Data!$N$7=8,Data!I676&lt;&gt;""),Data!I676,IF(AND(Data!$N$7=9,Data!J676&lt;&gt;""),Data!J676,IF(AND(Data!$N$7=10,Data!K676&lt;&gt;""),Data!K676,""))))))))))</f>
        <v/>
      </c>
    </row>
    <row r="680" spans="2:2" x14ac:dyDescent="0.15">
      <c r="B680" s="159" t="str">
        <f>IF(AND(Data!$N$7=1,Data!B677&lt;&gt;""),Data!B677,IF(AND(Data!$N$7=2,Data!C677&lt;&gt;""),Data!C677,IF(AND(Data!$N$7=3,Data!D677&lt;&gt;""),Data!D677,IF(AND(Data!$N$7=4,Data!E677&lt;&gt;""),Data!E677,IF(AND(Data!$N$7=5,Data!F677&lt;&gt;""),Data!F677,IF(AND(Data!$N$7=6,Data!G677&lt;&gt;""),Data!G677,IF(AND(Data!$N$7=7,Data!H677&lt;&gt;""),Data!H677,IF(AND(Data!$N$7=8,Data!I677&lt;&gt;""),Data!I677,IF(AND(Data!$N$7=9,Data!J677&lt;&gt;""),Data!J677,IF(AND(Data!$N$7=10,Data!K677&lt;&gt;""),Data!K677,""))))))))))</f>
        <v/>
      </c>
    </row>
    <row r="681" spans="2:2" x14ac:dyDescent="0.15">
      <c r="B681" s="159" t="str">
        <f>IF(AND(Data!$N$7=1,Data!B678&lt;&gt;""),Data!B678,IF(AND(Data!$N$7=2,Data!C678&lt;&gt;""),Data!C678,IF(AND(Data!$N$7=3,Data!D678&lt;&gt;""),Data!D678,IF(AND(Data!$N$7=4,Data!E678&lt;&gt;""),Data!E678,IF(AND(Data!$N$7=5,Data!F678&lt;&gt;""),Data!F678,IF(AND(Data!$N$7=6,Data!G678&lt;&gt;""),Data!G678,IF(AND(Data!$N$7=7,Data!H678&lt;&gt;""),Data!H678,IF(AND(Data!$N$7=8,Data!I678&lt;&gt;""),Data!I678,IF(AND(Data!$N$7=9,Data!J678&lt;&gt;""),Data!J678,IF(AND(Data!$N$7=10,Data!K678&lt;&gt;""),Data!K678,""))))))))))</f>
        <v/>
      </c>
    </row>
    <row r="682" spans="2:2" x14ac:dyDescent="0.15">
      <c r="B682" s="159" t="str">
        <f>IF(AND(Data!$N$7=1,Data!B679&lt;&gt;""),Data!B679,IF(AND(Data!$N$7=2,Data!C679&lt;&gt;""),Data!C679,IF(AND(Data!$N$7=3,Data!D679&lt;&gt;""),Data!D679,IF(AND(Data!$N$7=4,Data!E679&lt;&gt;""),Data!E679,IF(AND(Data!$N$7=5,Data!F679&lt;&gt;""),Data!F679,IF(AND(Data!$N$7=6,Data!G679&lt;&gt;""),Data!G679,IF(AND(Data!$N$7=7,Data!H679&lt;&gt;""),Data!H679,IF(AND(Data!$N$7=8,Data!I679&lt;&gt;""),Data!I679,IF(AND(Data!$N$7=9,Data!J679&lt;&gt;""),Data!J679,IF(AND(Data!$N$7=10,Data!K679&lt;&gt;""),Data!K679,""))))))))))</f>
        <v/>
      </c>
    </row>
    <row r="683" spans="2:2" x14ac:dyDescent="0.15">
      <c r="B683" s="159" t="str">
        <f>IF(AND(Data!$N$7=1,Data!B680&lt;&gt;""),Data!B680,IF(AND(Data!$N$7=2,Data!C680&lt;&gt;""),Data!C680,IF(AND(Data!$N$7=3,Data!D680&lt;&gt;""),Data!D680,IF(AND(Data!$N$7=4,Data!E680&lt;&gt;""),Data!E680,IF(AND(Data!$N$7=5,Data!F680&lt;&gt;""),Data!F680,IF(AND(Data!$N$7=6,Data!G680&lt;&gt;""),Data!G680,IF(AND(Data!$N$7=7,Data!H680&lt;&gt;""),Data!H680,IF(AND(Data!$N$7=8,Data!I680&lt;&gt;""),Data!I680,IF(AND(Data!$N$7=9,Data!J680&lt;&gt;""),Data!J680,IF(AND(Data!$N$7=10,Data!K680&lt;&gt;""),Data!K680,""))))))))))</f>
        <v/>
      </c>
    </row>
    <row r="684" spans="2:2" x14ac:dyDescent="0.15">
      <c r="B684" s="159" t="str">
        <f>IF(AND(Data!$N$7=1,Data!B681&lt;&gt;""),Data!B681,IF(AND(Data!$N$7=2,Data!C681&lt;&gt;""),Data!C681,IF(AND(Data!$N$7=3,Data!D681&lt;&gt;""),Data!D681,IF(AND(Data!$N$7=4,Data!E681&lt;&gt;""),Data!E681,IF(AND(Data!$N$7=5,Data!F681&lt;&gt;""),Data!F681,IF(AND(Data!$N$7=6,Data!G681&lt;&gt;""),Data!G681,IF(AND(Data!$N$7=7,Data!H681&lt;&gt;""),Data!H681,IF(AND(Data!$N$7=8,Data!I681&lt;&gt;""),Data!I681,IF(AND(Data!$N$7=9,Data!J681&lt;&gt;""),Data!J681,IF(AND(Data!$N$7=10,Data!K681&lt;&gt;""),Data!K681,""))))))))))</f>
        <v/>
      </c>
    </row>
    <row r="685" spans="2:2" x14ac:dyDescent="0.15">
      <c r="B685" s="159" t="str">
        <f>IF(AND(Data!$N$7=1,Data!B682&lt;&gt;""),Data!B682,IF(AND(Data!$N$7=2,Data!C682&lt;&gt;""),Data!C682,IF(AND(Data!$N$7=3,Data!D682&lt;&gt;""),Data!D682,IF(AND(Data!$N$7=4,Data!E682&lt;&gt;""),Data!E682,IF(AND(Data!$N$7=5,Data!F682&lt;&gt;""),Data!F682,IF(AND(Data!$N$7=6,Data!G682&lt;&gt;""),Data!G682,IF(AND(Data!$N$7=7,Data!H682&lt;&gt;""),Data!H682,IF(AND(Data!$N$7=8,Data!I682&lt;&gt;""),Data!I682,IF(AND(Data!$N$7=9,Data!J682&lt;&gt;""),Data!J682,IF(AND(Data!$N$7=10,Data!K682&lt;&gt;""),Data!K682,""))))))))))</f>
        <v/>
      </c>
    </row>
    <row r="686" spans="2:2" x14ac:dyDescent="0.15">
      <c r="B686" s="159" t="str">
        <f>IF(AND(Data!$N$7=1,Data!B683&lt;&gt;""),Data!B683,IF(AND(Data!$N$7=2,Data!C683&lt;&gt;""),Data!C683,IF(AND(Data!$N$7=3,Data!D683&lt;&gt;""),Data!D683,IF(AND(Data!$N$7=4,Data!E683&lt;&gt;""),Data!E683,IF(AND(Data!$N$7=5,Data!F683&lt;&gt;""),Data!F683,IF(AND(Data!$N$7=6,Data!G683&lt;&gt;""),Data!G683,IF(AND(Data!$N$7=7,Data!H683&lt;&gt;""),Data!H683,IF(AND(Data!$N$7=8,Data!I683&lt;&gt;""),Data!I683,IF(AND(Data!$N$7=9,Data!J683&lt;&gt;""),Data!J683,IF(AND(Data!$N$7=10,Data!K683&lt;&gt;""),Data!K683,""))))))))))</f>
        <v/>
      </c>
    </row>
    <row r="687" spans="2:2" x14ac:dyDescent="0.15">
      <c r="B687" s="159" t="str">
        <f>IF(AND(Data!$N$7=1,Data!B684&lt;&gt;""),Data!B684,IF(AND(Data!$N$7=2,Data!C684&lt;&gt;""),Data!C684,IF(AND(Data!$N$7=3,Data!D684&lt;&gt;""),Data!D684,IF(AND(Data!$N$7=4,Data!E684&lt;&gt;""),Data!E684,IF(AND(Data!$N$7=5,Data!F684&lt;&gt;""),Data!F684,IF(AND(Data!$N$7=6,Data!G684&lt;&gt;""),Data!G684,IF(AND(Data!$N$7=7,Data!H684&lt;&gt;""),Data!H684,IF(AND(Data!$N$7=8,Data!I684&lt;&gt;""),Data!I684,IF(AND(Data!$N$7=9,Data!J684&lt;&gt;""),Data!J684,IF(AND(Data!$N$7=10,Data!K684&lt;&gt;""),Data!K684,""))))))))))</f>
        <v/>
      </c>
    </row>
    <row r="688" spans="2:2" x14ac:dyDescent="0.15">
      <c r="B688" s="159" t="str">
        <f>IF(AND(Data!$N$7=1,Data!B685&lt;&gt;""),Data!B685,IF(AND(Data!$N$7=2,Data!C685&lt;&gt;""),Data!C685,IF(AND(Data!$N$7=3,Data!D685&lt;&gt;""),Data!D685,IF(AND(Data!$N$7=4,Data!E685&lt;&gt;""),Data!E685,IF(AND(Data!$N$7=5,Data!F685&lt;&gt;""),Data!F685,IF(AND(Data!$N$7=6,Data!G685&lt;&gt;""),Data!G685,IF(AND(Data!$N$7=7,Data!H685&lt;&gt;""),Data!H685,IF(AND(Data!$N$7=8,Data!I685&lt;&gt;""),Data!I685,IF(AND(Data!$N$7=9,Data!J685&lt;&gt;""),Data!J685,IF(AND(Data!$N$7=10,Data!K685&lt;&gt;""),Data!K685,""))))))))))</f>
        <v/>
      </c>
    </row>
    <row r="689" spans="2:2" x14ac:dyDescent="0.15">
      <c r="B689" s="159" t="str">
        <f>IF(AND(Data!$N$7=1,Data!B686&lt;&gt;""),Data!B686,IF(AND(Data!$N$7=2,Data!C686&lt;&gt;""),Data!C686,IF(AND(Data!$N$7=3,Data!D686&lt;&gt;""),Data!D686,IF(AND(Data!$N$7=4,Data!E686&lt;&gt;""),Data!E686,IF(AND(Data!$N$7=5,Data!F686&lt;&gt;""),Data!F686,IF(AND(Data!$N$7=6,Data!G686&lt;&gt;""),Data!G686,IF(AND(Data!$N$7=7,Data!H686&lt;&gt;""),Data!H686,IF(AND(Data!$N$7=8,Data!I686&lt;&gt;""),Data!I686,IF(AND(Data!$N$7=9,Data!J686&lt;&gt;""),Data!J686,IF(AND(Data!$N$7=10,Data!K686&lt;&gt;""),Data!K686,""))))))))))</f>
        <v/>
      </c>
    </row>
    <row r="690" spans="2:2" x14ac:dyDescent="0.15">
      <c r="B690" s="159" t="str">
        <f>IF(AND(Data!$N$7=1,Data!B687&lt;&gt;""),Data!B687,IF(AND(Data!$N$7=2,Data!C687&lt;&gt;""),Data!C687,IF(AND(Data!$N$7=3,Data!D687&lt;&gt;""),Data!D687,IF(AND(Data!$N$7=4,Data!E687&lt;&gt;""),Data!E687,IF(AND(Data!$N$7=5,Data!F687&lt;&gt;""),Data!F687,IF(AND(Data!$N$7=6,Data!G687&lt;&gt;""),Data!G687,IF(AND(Data!$N$7=7,Data!H687&lt;&gt;""),Data!H687,IF(AND(Data!$N$7=8,Data!I687&lt;&gt;""),Data!I687,IF(AND(Data!$N$7=9,Data!J687&lt;&gt;""),Data!J687,IF(AND(Data!$N$7=10,Data!K687&lt;&gt;""),Data!K687,""))))))))))</f>
        <v/>
      </c>
    </row>
    <row r="691" spans="2:2" x14ac:dyDescent="0.15">
      <c r="B691" s="159" t="str">
        <f>IF(AND(Data!$N$7=1,Data!B688&lt;&gt;""),Data!B688,IF(AND(Data!$N$7=2,Data!C688&lt;&gt;""),Data!C688,IF(AND(Data!$N$7=3,Data!D688&lt;&gt;""),Data!D688,IF(AND(Data!$N$7=4,Data!E688&lt;&gt;""),Data!E688,IF(AND(Data!$N$7=5,Data!F688&lt;&gt;""),Data!F688,IF(AND(Data!$N$7=6,Data!G688&lt;&gt;""),Data!G688,IF(AND(Data!$N$7=7,Data!H688&lt;&gt;""),Data!H688,IF(AND(Data!$N$7=8,Data!I688&lt;&gt;""),Data!I688,IF(AND(Data!$N$7=9,Data!J688&lt;&gt;""),Data!J688,IF(AND(Data!$N$7=10,Data!K688&lt;&gt;""),Data!K688,""))))))))))</f>
        <v/>
      </c>
    </row>
    <row r="692" spans="2:2" x14ac:dyDescent="0.15">
      <c r="B692" s="159" t="str">
        <f>IF(AND(Data!$N$7=1,Data!B689&lt;&gt;""),Data!B689,IF(AND(Data!$N$7=2,Data!C689&lt;&gt;""),Data!C689,IF(AND(Data!$N$7=3,Data!D689&lt;&gt;""),Data!D689,IF(AND(Data!$N$7=4,Data!E689&lt;&gt;""),Data!E689,IF(AND(Data!$N$7=5,Data!F689&lt;&gt;""),Data!F689,IF(AND(Data!$N$7=6,Data!G689&lt;&gt;""),Data!G689,IF(AND(Data!$N$7=7,Data!H689&lt;&gt;""),Data!H689,IF(AND(Data!$N$7=8,Data!I689&lt;&gt;""),Data!I689,IF(AND(Data!$N$7=9,Data!J689&lt;&gt;""),Data!J689,IF(AND(Data!$N$7=10,Data!K689&lt;&gt;""),Data!K689,""))))))))))</f>
        <v/>
      </c>
    </row>
    <row r="693" spans="2:2" x14ac:dyDescent="0.15">
      <c r="B693" s="159" t="str">
        <f>IF(AND(Data!$N$7=1,Data!B690&lt;&gt;""),Data!B690,IF(AND(Data!$N$7=2,Data!C690&lt;&gt;""),Data!C690,IF(AND(Data!$N$7=3,Data!D690&lt;&gt;""),Data!D690,IF(AND(Data!$N$7=4,Data!E690&lt;&gt;""),Data!E690,IF(AND(Data!$N$7=5,Data!F690&lt;&gt;""),Data!F690,IF(AND(Data!$N$7=6,Data!G690&lt;&gt;""),Data!G690,IF(AND(Data!$N$7=7,Data!H690&lt;&gt;""),Data!H690,IF(AND(Data!$N$7=8,Data!I690&lt;&gt;""),Data!I690,IF(AND(Data!$N$7=9,Data!J690&lt;&gt;""),Data!J690,IF(AND(Data!$N$7=10,Data!K690&lt;&gt;""),Data!K690,""))))))))))</f>
        <v/>
      </c>
    </row>
    <row r="694" spans="2:2" x14ac:dyDescent="0.15">
      <c r="B694" s="159" t="str">
        <f>IF(AND(Data!$N$7=1,Data!B691&lt;&gt;""),Data!B691,IF(AND(Data!$N$7=2,Data!C691&lt;&gt;""),Data!C691,IF(AND(Data!$N$7=3,Data!D691&lt;&gt;""),Data!D691,IF(AND(Data!$N$7=4,Data!E691&lt;&gt;""),Data!E691,IF(AND(Data!$N$7=5,Data!F691&lt;&gt;""),Data!F691,IF(AND(Data!$N$7=6,Data!G691&lt;&gt;""),Data!G691,IF(AND(Data!$N$7=7,Data!H691&lt;&gt;""),Data!H691,IF(AND(Data!$N$7=8,Data!I691&lt;&gt;""),Data!I691,IF(AND(Data!$N$7=9,Data!J691&lt;&gt;""),Data!J691,IF(AND(Data!$N$7=10,Data!K691&lt;&gt;""),Data!K691,""))))))))))</f>
        <v/>
      </c>
    </row>
    <row r="695" spans="2:2" x14ac:dyDescent="0.15">
      <c r="B695" s="159" t="str">
        <f>IF(AND(Data!$N$7=1,Data!B692&lt;&gt;""),Data!B692,IF(AND(Data!$N$7=2,Data!C692&lt;&gt;""),Data!C692,IF(AND(Data!$N$7=3,Data!D692&lt;&gt;""),Data!D692,IF(AND(Data!$N$7=4,Data!E692&lt;&gt;""),Data!E692,IF(AND(Data!$N$7=5,Data!F692&lt;&gt;""),Data!F692,IF(AND(Data!$N$7=6,Data!G692&lt;&gt;""),Data!G692,IF(AND(Data!$N$7=7,Data!H692&lt;&gt;""),Data!H692,IF(AND(Data!$N$7=8,Data!I692&lt;&gt;""),Data!I692,IF(AND(Data!$N$7=9,Data!J692&lt;&gt;""),Data!J692,IF(AND(Data!$N$7=10,Data!K692&lt;&gt;""),Data!K692,""))))))))))</f>
        <v/>
      </c>
    </row>
    <row r="696" spans="2:2" x14ac:dyDescent="0.15">
      <c r="B696" s="159" t="str">
        <f>IF(AND(Data!$N$7=1,Data!B693&lt;&gt;""),Data!B693,IF(AND(Data!$N$7=2,Data!C693&lt;&gt;""),Data!C693,IF(AND(Data!$N$7=3,Data!D693&lt;&gt;""),Data!D693,IF(AND(Data!$N$7=4,Data!E693&lt;&gt;""),Data!E693,IF(AND(Data!$N$7=5,Data!F693&lt;&gt;""),Data!F693,IF(AND(Data!$N$7=6,Data!G693&lt;&gt;""),Data!G693,IF(AND(Data!$N$7=7,Data!H693&lt;&gt;""),Data!H693,IF(AND(Data!$N$7=8,Data!I693&lt;&gt;""),Data!I693,IF(AND(Data!$N$7=9,Data!J693&lt;&gt;""),Data!J693,IF(AND(Data!$N$7=10,Data!K693&lt;&gt;""),Data!K693,""))))))))))</f>
        <v/>
      </c>
    </row>
    <row r="697" spans="2:2" x14ac:dyDescent="0.15">
      <c r="B697" s="159" t="str">
        <f>IF(AND(Data!$N$7=1,Data!B694&lt;&gt;""),Data!B694,IF(AND(Data!$N$7=2,Data!C694&lt;&gt;""),Data!C694,IF(AND(Data!$N$7=3,Data!D694&lt;&gt;""),Data!D694,IF(AND(Data!$N$7=4,Data!E694&lt;&gt;""),Data!E694,IF(AND(Data!$N$7=5,Data!F694&lt;&gt;""),Data!F694,IF(AND(Data!$N$7=6,Data!G694&lt;&gt;""),Data!G694,IF(AND(Data!$N$7=7,Data!H694&lt;&gt;""),Data!H694,IF(AND(Data!$N$7=8,Data!I694&lt;&gt;""),Data!I694,IF(AND(Data!$N$7=9,Data!J694&lt;&gt;""),Data!J694,IF(AND(Data!$N$7=10,Data!K694&lt;&gt;""),Data!K694,""))))))))))</f>
        <v/>
      </c>
    </row>
    <row r="698" spans="2:2" x14ac:dyDescent="0.15">
      <c r="B698" s="159" t="str">
        <f>IF(AND(Data!$N$7=1,Data!B695&lt;&gt;""),Data!B695,IF(AND(Data!$N$7=2,Data!C695&lt;&gt;""),Data!C695,IF(AND(Data!$N$7=3,Data!D695&lt;&gt;""),Data!D695,IF(AND(Data!$N$7=4,Data!E695&lt;&gt;""),Data!E695,IF(AND(Data!$N$7=5,Data!F695&lt;&gt;""),Data!F695,IF(AND(Data!$N$7=6,Data!G695&lt;&gt;""),Data!G695,IF(AND(Data!$N$7=7,Data!H695&lt;&gt;""),Data!H695,IF(AND(Data!$N$7=8,Data!I695&lt;&gt;""),Data!I695,IF(AND(Data!$N$7=9,Data!J695&lt;&gt;""),Data!J695,IF(AND(Data!$N$7=10,Data!K695&lt;&gt;""),Data!K695,""))))))))))</f>
        <v/>
      </c>
    </row>
    <row r="699" spans="2:2" x14ac:dyDescent="0.15">
      <c r="B699" s="159" t="str">
        <f>IF(AND(Data!$N$7=1,Data!B696&lt;&gt;""),Data!B696,IF(AND(Data!$N$7=2,Data!C696&lt;&gt;""),Data!C696,IF(AND(Data!$N$7=3,Data!D696&lt;&gt;""),Data!D696,IF(AND(Data!$N$7=4,Data!E696&lt;&gt;""),Data!E696,IF(AND(Data!$N$7=5,Data!F696&lt;&gt;""),Data!F696,IF(AND(Data!$N$7=6,Data!G696&lt;&gt;""),Data!G696,IF(AND(Data!$N$7=7,Data!H696&lt;&gt;""),Data!H696,IF(AND(Data!$N$7=8,Data!I696&lt;&gt;""),Data!I696,IF(AND(Data!$N$7=9,Data!J696&lt;&gt;""),Data!J696,IF(AND(Data!$N$7=10,Data!K696&lt;&gt;""),Data!K696,""))))))))))</f>
        <v/>
      </c>
    </row>
    <row r="700" spans="2:2" x14ac:dyDescent="0.15">
      <c r="B700" s="159" t="str">
        <f>IF(AND(Data!$N$7=1,Data!B697&lt;&gt;""),Data!B697,IF(AND(Data!$N$7=2,Data!C697&lt;&gt;""),Data!C697,IF(AND(Data!$N$7=3,Data!D697&lt;&gt;""),Data!D697,IF(AND(Data!$N$7=4,Data!E697&lt;&gt;""),Data!E697,IF(AND(Data!$N$7=5,Data!F697&lt;&gt;""),Data!F697,IF(AND(Data!$N$7=6,Data!G697&lt;&gt;""),Data!G697,IF(AND(Data!$N$7=7,Data!H697&lt;&gt;""),Data!H697,IF(AND(Data!$N$7=8,Data!I697&lt;&gt;""),Data!I697,IF(AND(Data!$N$7=9,Data!J697&lt;&gt;""),Data!J697,IF(AND(Data!$N$7=10,Data!K697&lt;&gt;""),Data!K697,""))))))))))</f>
        <v/>
      </c>
    </row>
    <row r="701" spans="2:2" x14ac:dyDescent="0.15">
      <c r="B701" s="159" t="str">
        <f>IF(AND(Data!$N$7=1,Data!B698&lt;&gt;""),Data!B698,IF(AND(Data!$N$7=2,Data!C698&lt;&gt;""),Data!C698,IF(AND(Data!$N$7=3,Data!D698&lt;&gt;""),Data!D698,IF(AND(Data!$N$7=4,Data!E698&lt;&gt;""),Data!E698,IF(AND(Data!$N$7=5,Data!F698&lt;&gt;""),Data!F698,IF(AND(Data!$N$7=6,Data!G698&lt;&gt;""),Data!G698,IF(AND(Data!$N$7=7,Data!H698&lt;&gt;""),Data!H698,IF(AND(Data!$N$7=8,Data!I698&lt;&gt;""),Data!I698,IF(AND(Data!$N$7=9,Data!J698&lt;&gt;""),Data!J698,IF(AND(Data!$N$7=10,Data!K698&lt;&gt;""),Data!K698,""))))))))))</f>
        <v/>
      </c>
    </row>
    <row r="702" spans="2:2" x14ac:dyDescent="0.15">
      <c r="B702" s="159" t="str">
        <f>IF(AND(Data!$N$7=1,Data!B699&lt;&gt;""),Data!B699,IF(AND(Data!$N$7=2,Data!C699&lt;&gt;""),Data!C699,IF(AND(Data!$N$7=3,Data!D699&lt;&gt;""),Data!D699,IF(AND(Data!$N$7=4,Data!E699&lt;&gt;""),Data!E699,IF(AND(Data!$N$7=5,Data!F699&lt;&gt;""),Data!F699,IF(AND(Data!$N$7=6,Data!G699&lt;&gt;""),Data!G699,IF(AND(Data!$N$7=7,Data!H699&lt;&gt;""),Data!H699,IF(AND(Data!$N$7=8,Data!I699&lt;&gt;""),Data!I699,IF(AND(Data!$N$7=9,Data!J699&lt;&gt;""),Data!J699,IF(AND(Data!$N$7=10,Data!K699&lt;&gt;""),Data!K699,""))))))))))</f>
        <v/>
      </c>
    </row>
    <row r="703" spans="2:2" x14ac:dyDescent="0.15">
      <c r="B703" s="159" t="str">
        <f>IF(AND(Data!$N$7=1,Data!B700&lt;&gt;""),Data!B700,IF(AND(Data!$N$7=2,Data!C700&lt;&gt;""),Data!C700,IF(AND(Data!$N$7=3,Data!D700&lt;&gt;""),Data!D700,IF(AND(Data!$N$7=4,Data!E700&lt;&gt;""),Data!E700,IF(AND(Data!$N$7=5,Data!F700&lt;&gt;""),Data!F700,IF(AND(Data!$N$7=6,Data!G700&lt;&gt;""),Data!G700,IF(AND(Data!$N$7=7,Data!H700&lt;&gt;""),Data!H700,IF(AND(Data!$N$7=8,Data!I700&lt;&gt;""),Data!I700,IF(AND(Data!$N$7=9,Data!J700&lt;&gt;""),Data!J700,IF(AND(Data!$N$7=10,Data!K700&lt;&gt;""),Data!K700,""))))))))))</f>
        <v/>
      </c>
    </row>
    <row r="704" spans="2:2" x14ac:dyDescent="0.15">
      <c r="B704" s="159" t="str">
        <f>IF(AND(Data!$N$7=1,Data!B701&lt;&gt;""),Data!B701,IF(AND(Data!$N$7=2,Data!C701&lt;&gt;""),Data!C701,IF(AND(Data!$N$7=3,Data!D701&lt;&gt;""),Data!D701,IF(AND(Data!$N$7=4,Data!E701&lt;&gt;""),Data!E701,IF(AND(Data!$N$7=5,Data!F701&lt;&gt;""),Data!F701,IF(AND(Data!$N$7=6,Data!G701&lt;&gt;""),Data!G701,IF(AND(Data!$N$7=7,Data!H701&lt;&gt;""),Data!H701,IF(AND(Data!$N$7=8,Data!I701&lt;&gt;""),Data!I701,IF(AND(Data!$N$7=9,Data!J701&lt;&gt;""),Data!J701,IF(AND(Data!$N$7=10,Data!K701&lt;&gt;""),Data!K701,""))))))))))</f>
        <v/>
      </c>
    </row>
    <row r="705" spans="2:2" x14ac:dyDescent="0.15">
      <c r="B705" s="159" t="str">
        <f>IF(AND(Data!$N$7=1,Data!B702&lt;&gt;""),Data!B702,IF(AND(Data!$N$7=2,Data!C702&lt;&gt;""),Data!C702,IF(AND(Data!$N$7=3,Data!D702&lt;&gt;""),Data!D702,IF(AND(Data!$N$7=4,Data!E702&lt;&gt;""),Data!E702,IF(AND(Data!$N$7=5,Data!F702&lt;&gt;""),Data!F702,IF(AND(Data!$N$7=6,Data!G702&lt;&gt;""),Data!G702,IF(AND(Data!$N$7=7,Data!H702&lt;&gt;""),Data!H702,IF(AND(Data!$N$7=8,Data!I702&lt;&gt;""),Data!I702,IF(AND(Data!$N$7=9,Data!J702&lt;&gt;""),Data!J702,IF(AND(Data!$N$7=10,Data!K702&lt;&gt;""),Data!K702,""))))))))))</f>
        <v/>
      </c>
    </row>
    <row r="706" spans="2:2" x14ac:dyDescent="0.15">
      <c r="B706" s="159" t="str">
        <f>IF(AND(Data!$N$7=1,Data!B703&lt;&gt;""),Data!B703,IF(AND(Data!$N$7=2,Data!C703&lt;&gt;""),Data!C703,IF(AND(Data!$N$7=3,Data!D703&lt;&gt;""),Data!D703,IF(AND(Data!$N$7=4,Data!E703&lt;&gt;""),Data!E703,IF(AND(Data!$N$7=5,Data!F703&lt;&gt;""),Data!F703,IF(AND(Data!$N$7=6,Data!G703&lt;&gt;""),Data!G703,IF(AND(Data!$N$7=7,Data!H703&lt;&gt;""),Data!H703,IF(AND(Data!$N$7=8,Data!I703&lt;&gt;""),Data!I703,IF(AND(Data!$N$7=9,Data!J703&lt;&gt;""),Data!J703,IF(AND(Data!$N$7=10,Data!K703&lt;&gt;""),Data!K703,""))))))))))</f>
        <v/>
      </c>
    </row>
    <row r="707" spans="2:2" x14ac:dyDescent="0.15">
      <c r="B707" s="159" t="str">
        <f>IF(AND(Data!$N$7=1,Data!B704&lt;&gt;""),Data!B704,IF(AND(Data!$N$7=2,Data!C704&lt;&gt;""),Data!C704,IF(AND(Data!$N$7=3,Data!D704&lt;&gt;""),Data!D704,IF(AND(Data!$N$7=4,Data!E704&lt;&gt;""),Data!E704,IF(AND(Data!$N$7=5,Data!F704&lt;&gt;""),Data!F704,IF(AND(Data!$N$7=6,Data!G704&lt;&gt;""),Data!G704,IF(AND(Data!$N$7=7,Data!H704&lt;&gt;""),Data!H704,IF(AND(Data!$N$7=8,Data!I704&lt;&gt;""),Data!I704,IF(AND(Data!$N$7=9,Data!J704&lt;&gt;""),Data!J704,IF(AND(Data!$N$7=10,Data!K704&lt;&gt;""),Data!K704,""))))))))))</f>
        <v/>
      </c>
    </row>
    <row r="708" spans="2:2" x14ac:dyDescent="0.15">
      <c r="B708" s="159" t="str">
        <f>IF(AND(Data!$N$7=1,Data!B705&lt;&gt;""),Data!B705,IF(AND(Data!$N$7=2,Data!C705&lt;&gt;""),Data!C705,IF(AND(Data!$N$7=3,Data!D705&lt;&gt;""),Data!D705,IF(AND(Data!$N$7=4,Data!E705&lt;&gt;""),Data!E705,IF(AND(Data!$N$7=5,Data!F705&lt;&gt;""),Data!F705,IF(AND(Data!$N$7=6,Data!G705&lt;&gt;""),Data!G705,IF(AND(Data!$N$7=7,Data!H705&lt;&gt;""),Data!H705,IF(AND(Data!$N$7=8,Data!I705&lt;&gt;""),Data!I705,IF(AND(Data!$N$7=9,Data!J705&lt;&gt;""),Data!J705,IF(AND(Data!$N$7=10,Data!K705&lt;&gt;""),Data!K705,""))))))))))</f>
        <v/>
      </c>
    </row>
    <row r="709" spans="2:2" x14ac:dyDescent="0.15">
      <c r="B709" s="159" t="str">
        <f>IF(AND(Data!$N$7=1,Data!B706&lt;&gt;""),Data!B706,IF(AND(Data!$N$7=2,Data!C706&lt;&gt;""),Data!C706,IF(AND(Data!$N$7=3,Data!D706&lt;&gt;""),Data!D706,IF(AND(Data!$N$7=4,Data!E706&lt;&gt;""),Data!E706,IF(AND(Data!$N$7=5,Data!F706&lt;&gt;""),Data!F706,IF(AND(Data!$N$7=6,Data!G706&lt;&gt;""),Data!G706,IF(AND(Data!$N$7=7,Data!H706&lt;&gt;""),Data!H706,IF(AND(Data!$N$7=8,Data!I706&lt;&gt;""),Data!I706,IF(AND(Data!$N$7=9,Data!J706&lt;&gt;""),Data!J706,IF(AND(Data!$N$7=10,Data!K706&lt;&gt;""),Data!K706,""))))))))))</f>
        <v/>
      </c>
    </row>
    <row r="710" spans="2:2" x14ac:dyDescent="0.15">
      <c r="B710" s="159" t="str">
        <f>IF(AND(Data!$N$7=1,Data!B707&lt;&gt;""),Data!B707,IF(AND(Data!$N$7=2,Data!C707&lt;&gt;""),Data!C707,IF(AND(Data!$N$7=3,Data!D707&lt;&gt;""),Data!D707,IF(AND(Data!$N$7=4,Data!E707&lt;&gt;""),Data!E707,IF(AND(Data!$N$7=5,Data!F707&lt;&gt;""),Data!F707,IF(AND(Data!$N$7=6,Data!G707&lt;&gt;""),Data!G707,IF(AND(Data!$N$7=7,Data!H707&lt;&gt;""),Data!H707,IF(AND(Data!$N$7=8,Data!I707&lt;&gt;""),Data!I707,IF(AND(Data!$N$7=9,Data!J707&lt;&gt;""),Data!J707,IF(AND(Data!$N$7=10,Data!K707&lt;&gt;""),Data!K707,""))))))))))</f>
        <v/>
      </c>
    </row>
    <row r="711" spans="2:2" x14ac:dyDescent="0.15">
      <c r="B711" s="159" t="str">
        <f>IF(AND(Data!$N$7=1,Data!B708&lt;&gt;""),Data!B708,IF(AND(Data!$N$7=2,Data!C708&lt;&gt;""),Data!C708,IF(AND(Data!$N$7=3,Data!D708&lt;&gt;""),Data!D708,IF(AND(Data!$N$7=4,Data!E708&lt;&gt;""),Data!E708,IF(AND(Data!$N$7=5,Data!F708&lt;&gt;""),Data!F708,IF(AND(Data!$N$7=6,Data!G708&lt;&gt;""),Data!G708,IF(AND(Data!$N$7=7,Data!H708&lt;&gt;""),Data!H708,IF(AND(Data!$N$7=8,Data!I708&lt;&gt;""),Data!I708,IF(AND(Data!$N$7=9,Data!J708&lt;&gt;""),Data!J708,IF(AND(Data!$N$7=10,Data!K708&lt;&gt;""),Data!K708,""))))))))))</f>
        <v/>
      </c>
    </row>
    <row r="712" spans="2:2" x14ac:dyDescent="0.15">
      <c r="B712" s="159" t="str">
        <f>IF(AND(Data!$N$7=1,Data!B709&lt;&gt;""),Data!B709,IF(AND(Data!$N$7=2,Data!C709&lt;&gt;""),Data!C709,IF(AND(Data!$N$7=3,Data!D709&lt;&gt;""),Data!D709,IF(AND(Data!$N$7=4,Data!E709&lt;&gt;""),Data!E709,IF(AND(Data!$N$7=5,Data!F709&lt;&gt;""),Data!F709,IF(AND(Data!$N$7=6,Data!G709&lt;&gt;""),Data!G709,IF(AND(Data!$N$7=7,Data!H709&lt;&gt;""),Data!H709,IF(AND(Data!$N$7=8,Data!I709&lt;&gt;""),Data!I709,IF(AND(Data!$N$7=9,Data!J709&lt;&gt;""),Data!J709,IF(AND(Data!$N$7=10,Data!K709&lt;&gt;""),Data!K709,""))))))))))</f>
        <v/>
      </c>
    </row>
    <row r="713" spans="2:2" x14ac:dyDescent="0.15">
      <c r="B713" s="159" t="str">
        <f>IF(AND(Data!$N$7=1,Data!B710&lt;&gt;""),Data!B710,IF(AND(Data!$N$7=2,Data!C710&lt;&gt;""),Data!C710,IF(AND(Data!$N$7=3,Data!D710&lt;&gt;""),Data!D710,IF(AND(Data!$N$7=4,Data!E710&lt;&gt;""),Data!E710,IF(AND(Data!$N$7=5,Data!F710&lt;&gt;""),Data!F710,IF(AND(Data!$N$7=6,Data!G710&lt;&gt;""),Data!G710,IF(AND(Data!$N$7=7,Data!H710&lt;&gt;""),Data!H710,IF(AND(Data!$N$7=8,Data!I710&lt;&gt;""),Data!I710,IF(AND(Data!$N$7=9,Data!J710&lt;&gt;""),Data!J710,IF(AND(Data!$N$7=10,Data!K710&lt;&gt;""),Data!K710,""))))))))))</f>
        <v/>
      </c>
    </row>
    <row r="714" spans="2:2" x14ac:dyDescent="0.15">
      <c r="B714" s="159" t="str">
        <f>IF(AND(Data!$N$7=1,Data!B711&lt;&gt;""),Data!B711,IF(AND(Data!$N$7=2,Data!C711&lt;&gt;""),Data!C711,IF(AND(Data!$N$7=3,Data!D711&lt;&gt;""),Data!D711,IF(AND(Data!$N$7=4,Data!E711&lt;&gt;""),Data!E711,IF(AND(Data!$N$7=5,Data!F711&lt;&gt;""),Data!F711,IF(AND(Data!$N$7=6,Data!G711&lt;&gt;""),Data!G711,IF(AND(Data!$N$7=7,Data!H711&lt;&gt;""),Data!H711,IF(AND(Data!$N$7=8,Data!I711&lt;&gt;""),Data!I711,IF(AND(Data!$N$7=9,Data!J711&lt;&gt;""),Data!J711,IF(AND(Data!$N$7=10,Data!K711&lt;&gt;""),Data!K711,""))))))))))</f>
        <v/>
      </c>
    </row>
    <row r="715" spans="2:2" x14ac:dyDescent="0.15">
      <c r="B715" s="159" t="str">
        <f>IF(AND(Data!$N$7=1,Data!B712&lt;&gt;""),Data!B712,IF(AND(Data!$N$7=2,Data!C712&lt;&gt;""),Data!C712,IF(AND(Data!$N$7=3,Data!D712&lt;&gt;""),Data!D712,IF(AND(Data!$N$7=4,Data!E712&lt;&gt;""),Data!E712,IF(AND(Data!$N$7=5,Data!F712&lt;&gt;""),Data!F712,IF(AND(Data!$N$7=6,Data!G712&lt;&gt;""),Data!G712,IF(AND(Data!$N$7=7,Data!H712&lt;&gt;""),Data!H712,IF(AND(Data!$N$7=8,Data!I712&lt;&gt;""),Data!I712,IF(AND(Data!$N$7=9,Data!J712&lt;&gt;""),Data!J712,IF(AND(Data!$N$7=10,Data!K712&lt;&gt;""),Data!K712,""))))))))))</f>
        <v/>
      </c>
    </row>
    <row r="716" spans="2:2" x14ac:dyDescent="0.15">
      <c r="B716" s="159" t="str">
        <f>IF(AND(Data!$N$7=1,Data!B713&lt;&gt;""),Data!B713,IF(AND(Data!$N$7=2,Data!C713&lt;&gt;""),Data!C713,IF(AND(Data!$N$7=3,Data!D713&lt;&gt;""),Data!D713,IF(AND(Data!$N$7=4,Data!E713&lt;&gt;""),Data!E713,IF(AND(Data!$N$7=5,Data!F713&lt;&gt;""),Data!F713,IF(AND(Data!$N$7=6,Data!G713&lt;&gt;""),Data!G713,IF(AND(Data!$N$7=7,Data!H713&lt;&gt;""),Data!H713,IF(AND(Data!$N$7=8,Data!I713&lt;&gt;""),Data!I713,IF(AND(Data!$N$7=9,Data!J713&lt;&gt;""),Data!J713,IF(AND(Data!$N$7=10,Data!K713&lt;&gt;""),Data!K713,""))))))))))</f>
        <v/>
      </c>
    </row>
    <row r="717" spans="2:2" x14ac:dyDescent="0.15">
      <c r="B717" s="159" t="str">
        <f>IF(AND(Data!$N$7=1,Data!B714&lt;&gt;""),Data!B714,IF(AND(Data!$N$7=2,Data!C714&lt;&gt;""),Data!C714,IF(AND(Data!$N$7=3,Data!D714&lt;&gt;""),Data!D714,IF(AND(Data!$N$7=4,Data!E714&lt;&gt;""),Data!E714,IF(AND(Data!$N$7=5,Data!F714&lt;&gt;""),Data!F714,IF(AND(Data!$N$7=6,Data!G714&lt;&gt;""),Data!G714,IF(AND(Data!$N$7=7,Data!H714&lt;&gt;""),Data!H714,IF(AND(Data!$N$7=8,Data!I714&lt;&gt;""),Data!I714,IF(AND(Data!$N$7=9,Data!J714&lt;&gt;""),Data!J714,IF(AND(Data!$N$7=10,Data!K714&lt;&gt;""),Data!K714,""))))))))))</f>
        <v/>
      </c>
    </row>
    <row r="718" spans="2:2" x14ac:dyDescent="0.15">
      <c r="B718" s="159" t="str">
        <f>IF(AND(Data!$N$7=1,Data!B715&lt;&gt;""),Data!B715,IF(AND(Data!$N$7=2,Data!C715&lt;&gt;""),Data!C715,IF(AND(Data!$N$7=3,Data!D715&lt;&gt;""),Data!D715,IF(AND(Data!$N$7=4,Data!E715&lt;&gt;""),Data!E715,IF(AND(Data!$N$7=5,Data!F715&lt;&gt;""),Data!F715,IF(AND(Data!$N$7=6,Data!G715&lt;&gt;""),Data!G715,IF(AND(Data!$N$7=7,Data!H715&lt;&gt;""),Data!H715,IF(AND(Data!$N$7=8,Data!I715&lt;&gt;""),Data!I715,IF(AND(Data!$N$7=9,Data!J715&lt;&gt;""),Data!J715,IF(AND(Data!$N$7=10,Data!K715&lt;&gt;""),Data!K715,""))))))))))</f>
        <v/>
      </c>
    </row>
    <row r="719" spans="2:2" x14ac:dyDescent="0.15">
      <c r="B719" s="159" t="str">
        <f>IF(AND(Data!$N$7=1,Data!B716&lt;&gt;""),Data!B716,IF(AND(Data!$N$7=2,Data!C716&lt;&gt;""),Data!C716,IF(AND(Data!$N$7=3,Data!D716&lt;&gt;""),Data!D716,IF(AND(Data!$N$7=4,Data!E716&lt;&gt;""),Data!E716,IF(AND(Data!$N$7=5,Data!F716&lt;&gt;""),Data!F716,IF(AND(Data!$N$7=6,Data!G716&lt;&gt;""),Data!G716,IF(AND(Data!$N$7=7,Data!H716&lt;&gt;""),Data!H716,IF(AND(Data!$N$7=8,Data!I716&lt;&gt;""),Data!I716,IF(AND(Data!$N$7=9,Data!J716&lt;&gt;""),Data!J716,IF(AND(Data!$N$7=10,Data!K716&lt;&gt;""),Data!K716,""))))))))))</f>
        <v/>
      </c>
    </row>
    <row r="720" spans="2:2" x14ac:dyDescent="0.15">
      <c r="B720" s="159" t="str">
        <f>IF(AND(Data!$N$7=1,Data!B717&lt;&gt;""),Data!B717,IF(AND(Data!$N$7=2,Data!C717&lt;&gt;""),Data!C717,IF(AND(Data!$N$7=3,Data!D717&lt;&gt;""),Data!D717,IF(AND(Data!$N$7=4,Data!E717&lt;&gt;""),Data!E717,IF(AND(Data!$N$7=5,Data!F717&lt;&gt;""),Data!F717,IF(AND(Data!$N$7=6,Data!G717&lt;&gt;""),Data!G717,IF(AND(Data!$N$7=7,Data!H717&lt;&gt;""),Data!H717,IF(AND(Data!$N$7=8,Data!I717&lt;&gt;""),Data!I717,IF(AND(Data!$N$7=9,Data!J717&lt;&gt;""),Data!J717,IF(AND(Data!$N$7=10,Data!K717&lt;&gt;""),Data!K717,""))))))))))</f>
        <v/>
      </c>
    </row>
    <row r="721" spans="2:2" x14ac:dyDescent="0.15">
      <c r="B721" s="159" t="str">
        <f>IF(AND(Data!$N$7=1,Data!B718&lt;&gt;""),Data!B718,IF(AND(Data!$N$7=2,Data!C718&lt;&gt;""),Data!C718,IF(AND(Data!$N$7=3,Data!D718&lt;&gt;""),Data!D718,IF(AND(Data!$N$7=4,Data!E718&lt;&gt;""),Data!E718,IF(AND(Data!$N$7=5,Data!F718&lt;&gt;""),Data!F718,IF(AND(Data!$N$7=6,Data!G718&lt;&gt;""),Data!G718,IF(AND(Data!$N$7=7,Data!H718&lt;&gt;""),Data!H718,IF(AND(Data!$N$7=8,Data!I718&lt;&gt;""),Data!I718,IF(AND(Data!$N$7=9,Data!J718&lt;&gt;""),Data!J718,IF(AND(Data!$N$7=10,Data!K718&lt;&gt;""),Data!K718,""))))))))))</f>
        <v/>
      </c>
    </row>
    <row r="722" spans="2:2" x14ac:dyDescent="0.15">
      <c r="B722" s="159" t="str">
        <f>IF(AND(Data!$N$7=1,Data!B719&lt;&gt;""),Data!B719,IF(AND(Data!$N$7=2,Data!C719&lt;&gt;""),Data!C719,IF(AND(Data!$N$7=3,Data!D719&lt;&gt;""),Data!D719,IF(AND(Data!$N$7=4,Data!E719&lt;&gt;""),Data!E719,IF(AND(Data!$N$7=5,Data!F719&lt;&gt;""),Data!F719,IF(AND(Data!$N$7=6,Data!G719&lt;&gt;""),Data!G719,IF(AND(Data!$N$7=7,Data!H719&lt;&gt;""),Data!H719,IF(AND(Data!$N$7=8,Data!I719&lt;&gt;""),Data!I719,IF(AND(Data!$N$7=9,Data!J719&lt;&gt;""),Data!J719,IF(AND(Data!$N$7=10,Data!K719&lt;&gt;""),Data!K719,""))))))))))</f>
        <v/>
      </c>
    </row>
    <row r="723" spans="2:2" x14ac:dyDescent="0.15">
      <c r="B723" s="159" t="str">
        <f>IF(AND(Data!$N$7=1,Data!B720&lt;&gt;""),Data!B720,IF(AND(Data!$N$7=2,Data!C720&lt;&gt;""),Data!C720,IF(AND(Data!$N$7=3,Data!D720&lt;&gt;""),Data!D720,IF(AND(Data!$N$7=4,Data!E720&lt;&gt;""),Data!E720,IF(AND(Data!$N$7=5,Data!F720&lt;&gt;""),Data!F720,IF(AND(Data!$N$7=6,Data!G720&lt;&gt;""),Data!G720,IF(AND(Data!$N$7=7,Data!H720&lt;&gt;""),Data!H720,IF(AND(Data!$N$7=8,Data!I720&lt;&gt;""),Data!I720,IF(AND(Data!$N$7=9,Data!J720&lt;&gt;""),Data!J720,IF(AND(Data!$N$7=10,Data!K720&lt;&gt;""),Data!K720,""))))))))))</f>
        <v/>
      </c>
    </row>
    <row r="724" spans="2:2" x14ac:dyDescent="0.15">
      <c r="B724" s="159" t="str">
        <f>IF(AND(Data!$N$7=1,Data!B721&lt;&gt;""),Data!B721,IF(AND(Data!$N$7=2,Data!C721&lt;&gt;""),Data!C721,IF(AND(Data!$N$7=3,Data!D721&lt;&gt;""),Data!D721,IF(AND(Data!$N$7=4,Data!E721&lt;&gt;""),Data!E721,IF(AND(Data!$N$7=5,Data!F721&lt;&gt;""),Data!F721,IF(AND(Data!$N$7=6,Data!G721&lt;&gt;""),Data!G721,IF(AND(Data!$N$7=7,Data!H721&lt;&gt;""),Data!H721,IF(AND(Data!$N$7=8,Data!I721&lt;&gt;""),Data!I721,IF(AND(Data!$N$7=9,Data!J721&lt;&gt;""),Data!J721,IF(AND(Data!$N$7=10,Data!K721&lt;&gt;""),Data!K721,""))))))))))</f>
        <v/>
      </c>
    </row>
    <row r="725" spans="2:2" x14ac:dyDescent="0.15">
      <c r="B725" s="159" t="str">
        <f>IF(AND(Data!$N$7=1,Data!B722&lt;&gt;""),Data!B722,IF(AND(Data!$N$7=2,Data!C722&lt;&gt;""),Data!C722,IF(AND(Data!$N$7=3,Data!D722&lt;&gt;""),Data!D722,IF(AND(Data!$N$7=4,Data!E722&lt;&gt;""),Data!E722,IF(AND(Data!$N$7=5,Data!F722&lt;&gt;""),Data!F722,IF(AND(Data!$N$7=6,Data!G722&lt;&gt;""),Data!G722,IF(AND(Data!$N$7=7,Data!H722&lt;&gt;""),Data!H722,IF(AND(Data!$N$7=8,Data!I722&lt;&gt;""),Data!I722,IF(AND(Data!$N$7=9,Data!J722&lt;&gt;""),Data!J722,IF(AND(Data!$N$7=10,Data!K722&lt;&gt;""),Data!K722,""))))))))))</f>
        <v/>
      </c>
    </row>
    <row r="726" spans="2:2" x14ac:dyDescent="0.15">
      <c r="B726" s="159" t="str">
        <f>IF(AND(Data!$N$7=1,Data!B723&lt;&gt;""),Data!B723,IF(AND(Data!$N$7=2,Data!C723&lt;&gt;""),Data!C723,IF(AND(Data!$N$7=3,Data!D723&lt;&gt;""),Data!D723,IF(AND(Data!$N$7=4,Data!E723&lt;&gt;""),Data!E723,IF(AND(Data!$N$7=5,Data!F723&lt;&gt;""),Data!F723,IF(AND(Data!$N$7=6,Data!G723&lt;&gt;""),Data!G723,IF(AND(Data!$N$7=7,Data!H723&lt;&gt;""),Data!H723,IF(AND(Data!$N$7=8,Data!I723&lt;&gt;""),Data!I723,IF(AND(Data!$N$7=9,Data!J723&lt;&gt;""),Data!J723,IF(AND(Data!$N$7=10,Data!K723&lt;&gt;""),Data!K723,""))))))))))</f>
        <v/>
      </c>
    </row>
    <row r="727" spans="2:2" x14ac:dyDescent="0.15">
      <c r="B727" s="159" t="str">
        <f>IF(AND(Data!$N$7=1,Data!B724&lt;&gt;""),Data!B724,IF(AND(Data!$N$7=2,Data!C724&lt;&gt;""),Data!C724,IF(AND(Data!$N$7=3,Data!D724&lt;&gt;""),Data!D724,IF(AND(Data!$N$7=4,Data!E724&lt;&gt;""),Data!E724,IF(AND(Data!$N$7=5,Data!F724&lt;&gt;""),Data!F724,IF(AND(Data!$N$7=6,Data!G724&lt;&gt;""),Data!G724,IF(AND(Data!$N$7=7,Data!H724&lt;&gt;""),Data!H724,IF(AND(Data!$N$7=8,Data!I724&lt;&gt;""),Data!I724,IF(AND(Data!$N$7=9,Data!J724&lt;&gt;""),Data!J724,IF(AND(Data!$N$7=10,Data!K724&lt;&gt;""),Data!K724,""))))))))))</f>
        <v/>
      </c>
    </row>
    <row r="728" spans="2:2" x14ac:dyDescent="0.15">
      <c r="B728" s="159" t="str">
        <f>IF(AND(Data!$N$7=1,Data!B725&lt;&gt;""),Data!B725,IF(AND(Data!$N$7=2,Data!C725&lt;&gt;""),Data!C725,IF(AND(Data!$N$7=3,Data!D725&lt;&gt;""),Data!D725,IF(AND(Data!$N$7=4,Data!E725&lt;&gt;""),Data!E725,IF(AND(Data!$N$7=5,Data!F725&lt;&gt;""),Data!F725,IF(AND(Data!$N$7=6,Data!G725&lt;&gt;""),Data!G725,IF(AND(Data!$N$7=7,Data!H725&lt;&gt;""),Data!H725,IF(AND(Data!$N$7=8,Data!I725&lt;&gt;""),Data!I725,IF(AND(Data!$N$7=9,Data!J725&lt;&gt;""),Data!J725,IF(AND(Data!$N$7=10,Data!K725&lt;&gt;""),Data!K725,""))))))))))</f>
        <v/>
      </c>
    </row>
    <row r="729" spans="2:2" x14ac:dyDescent="0.15">
      <c r="B729" s="159" t="str">
        <f>IF(AND(Data!$N$7=1,Data!B726&lt;&gt;""),Data!B726,IF(AND(Data!$N$7=2,Data!C726&lt;&gt;""),Data!C726,IF(AND(Data!$N$7=3,Data!D726&lt;&gt;""),Data!D726,IF(AND(Data!$N$7=4,Data!E726&lt;&gt;""),Data!E726,IF(AND(Data!$N$7=5,Data!F726&lt;&gt;""),Data!F726,IF(AND(Data!$N$7=6,Data!G726&lt;&gt;""),Data!G726,IF(AND(Data!$N$7=7,Data!H726&lt;&gt;""),Data!H726,IF(AND(Data!$N$7=8,Data!I726&lt;&gt;""),Data!I726,IF(AND(Data!$N$7=9,Data!J726&lt;&gt;""),Data!J726,IF(AND(Data!$N$7=10,Data!K726&lt;&gt;""),Data!K726,""))))))))))</f>
        <v/>
      </c>
    </row>
    <row r="730" spans="2:2" x14ac:dyDescent="0.15">
      <c r="B730" s="159" t="str">
        <f>IF(AND(Data!$N$7=1,Data!B727&lt;&gt;""),Data!B727,IF(AND(Data!$N$7=2,Data!C727&lt;&gt;""),Data!C727,IF(AND(Data!$N$7=3,Data!D727&lt;&gt;""),Data!D727,IF(AND(Data!$N$7=4,Data!E727&lt;&gt;""),Data!E727,IF(AND(Data!$N$7=5,Data!F727&lt;&gt;""),Data!F727,IF(AND(Data!$N$7=6,Data!G727&lt;&gt;""),Data!G727,IF(AND(Data!$N$7=7,Data!H727&lt;&gt;""),Data!H727,IF(AND(Data!$N$7=8,Data!I727&lt;&gt;""),Data!I727,IF(AND(Data!$N$7=9,Data!J727&lt;&gt;""),Data!J727,IF(AND(Data!$N$7=10,Data!K727&lt;&gt;""),Data!K727,""))))))))))</f>
        <v/>
      </c>
    </row>
    <row r="731" spans="2:2" x14ac:dyDescent="0.15">
      <c r="B731" s="159" t="str">
        <f>IF(AND(Data!$N$7=1,Data!B728&lt;&gt;""),Data!B728,IF(AND(Data!$N$7=2,Data!C728&lt;&gt;""),Data!C728,IF(AND(Data!$N$7=3,Data!D728&lt;&gt;""),Data!D728,IF(AND(Data!$N$7=4,Data!E728&lt;&gt;""),Data!E728,IF(AND(Data!$N$7=5,Data!F728&lt;&gt;""),Data!F728,IF(AND(Data!$N$7=6,Data!G728&lt;&gt;""),Data!G728,IF(AND(Data!$N$7=7,Data!H728&lt;&gt;""),Data!H728,IF(AND(Data!$N$7=8,Data!I728&lt;&gt;""),Data!I728,IF(AND(Data!$N$7=9,Data!J728&lt;&gt;""),Data!J728,IF(AND(Data!$N$7=10,Data!K728&lt;&gt;""),Data!K728,""))))))))))</f>
        <v/>
      </c>
    </row>
    <row r="732" spans="2:2" x14ac:dyDescent="0.15">
      <c r="B732" s="159" t="str">
        <f>IF(AND(Data!$N$7=1,Data!B729&lt;&gt;""),Data!B729,IF(AND(Data!$N$7=2,Data!C729&lt;&gt;""),Data!C729,IF(AND(Data!$N$7=3,Data!D729&lt;&gt;""),Data!D729,IF(AND(Data!$N$7=4,Data!E729&lt;&gt;""),Data!E729,IF(AND(Data!$N$7=5,Data!F729&lt;&gt;""),Data!F729,IF(AND(Data!$N$7=6,Data!G729&lt;&gt;""),Data!G729,IF(AND(Data!$N$7=7,Data!H729&lt;&gt;""),Data!H729,IF(AND(Data!$N$7=8,Data!I729&lt;&gt;""),Data!I729,IF(AND(Data!$N$7=9,Data!J729&lt;&gt;""),Data!J729,IF(AND(Data!$N$7=10,Data!K729&lt;&gt;""),Data!K729,""))))))))))</f>
        <v/>
      </c>
    </row>
    <row r="733" spans="2:2" x14ac:dyDescent="0.15">
      <c r="B733" s="159" t="str">
        <f>IF(AND(Data!$N$7=1,Data!B730&lt;&gt;""),Data!B730,IF(AND(Data!$N$7=2,Data!C730&lt;&gt;""),Data!C730,IF(AND(Data!$N$7=3,Data!D730&lt;&gt;""),Data!D730,IF(AND(Data!$N$7=4,Data!E730&lt;&gt;""),Data!E730,IF(AND(Data!$N$7=5,Data!F730&lt;&gt;""),Data!F730,IF(AND(Data!$N$7=6,Data!G730&lt;&gt;""),Data!G730,IF(AND(Data!$N$7=7,Data!H730&lt;&gt;""),Data!H730,IF(AND(Data!$N$7=8,Data!I730&lt;&gt;""),Data!I730,IF(AND(Data!$N$7=9,Data!J730&lt;&gt;""),Data!J730,IF(AND(Data!$N$7=10,Data!K730&lt;&gt;""),Data!K730,""))))))))))</f>
        <v/>
      </c>
    </row>
    <row r="734" spans="2:2" x14ac:dyDescent="0.15">
      <c r="B734" s="159" t="str">
        <f>IF(AND(Data!$N$7=1,Data!B731&lt;&gt;""),Data!B731,IF(AND(Data!$N$7=2,Data!C731&lt;&gt;""),Data!C731,IF(AND(Data!$N$7=3,Data!D731&lt;&gt;""),Data!D731,IF(AND(Data!$N$7=4,Data!E731&lt;&gt;""),Data!E731,IF(AND(Data!$N$7=5,Data!F731&lt;&gt;""),Data!F731,IF(AND(Data!$N$7=6,Data!G731&lt;&gt;""),Data!G731,IF(AND(Data!$N$7=7,Data!H731&lt;&gt;""),Data!H731,IF(AND(Data!$N$7=8,Data!I731&lt;&gt;""),Data!I731,IF(AND(Data!$N$7=9,Data!J731&lt;&gt;""),Data!J731,IF(AND(Data!$N$7=10,Data!K731&lt;&gt;""),Data!K731,""))))))))))</f>
        <v/>
      </c>
    </row>
    <row r="735" spans="2:2" x14ac:dyDescent="0.15">
      <c r="B735" s="159" t="str">
        <f>IF(AND(Data!$N$7=1,Data!B732&lt;&gt;""),Data!B732,IF(AND(Data!$N$7=2,Data!C732&lt;&gt;""),Data!C732,IF(AND(Data!$N$7=3,Data!D732&lt;&gt;""),Data!D732,IF(AND(Data!$N$7=4,Data!E732&lt;&gt;""),Data!E732,IF(AND(Data!$N$7=5,Data!F732&lt;&gt;""),Data!F732,IF(AND(Data!$N$7=6,Data!G732&lt;&gt;""),Data!G732,IF(AND(Data!$N$7=7,Data!H732&lt;&gt;""),Data!H732,IF(AND(Data!$N$7=8,Data!I732&lt;&gt;""),Data!I732,IF(AND(Data!$N$7=9,Data!J732&lt;&gt;""),Data!J732,IF(AND(Data!$N$7=10,Data!K732&lt;&gt;""),Data!K732,""))))))))))</f>
        <v/>
      </c>
    </row>
    <row r="736" spans="2:2" x14ac:dyDescent="0.15">
      <c r="B736" s="159" t="str">
        <f>IF(AND(Data!$N$7=1,Data!B733&lt;&gt;""),Data!B733,IF(AND(Data!$N$7=2,Data!C733&lt;&gt;""),Data!C733,IF(AND(Data!$N$7=3,Data!D733&lt;&gt;""),Data!D733,IF(AND(Data!$N$7=4,Data!E733&lt;&gt;""),Data!E733,IF(AND(Data!$N$7=5,Data!F733&lt;&gt;""),Data!F733,IF(AND(Data!$N$7=6,Data!G733&lt;&gt;""),Data!G733,IF(AND(Data!$N$7=7,Data!H733&lt;&gt;""),Data!H733,IF(AND(Data!$N$7=8,Data!I733&lt;&gt;""),Data!I733,IF(AND(Data!$N$7=9,Data!J733&lt;&gt;""),Data!J733,IF(AND(Data!$N$7=10,Data!K733&lt;&gt;""),Data!K733,""))))))))))</f>
        <v/>
      </c>
    </row>
    <row r="737" spans="2:2" x14ac:dyDescent="0.15">
      <c r="B737" s="159" t="str">
        <f>IF(AND(Data!$N$7=1,Data!B734&lt;&gt;""),Data!B734,IF(AND(Data!$N$7=2,Data!C734&lt;&gt;""),Data!C734,IF(AND(Data!$N$7=3,Data!D734&lt;&gt;""),Data!D734,IF(AND(Data!$N$7=4,Data!E734&lt;&gt;""),Data!E734,IF(AND(Data!$N$7=5,Data!F734&lt;&gt;""),Data!F734,IF(AND(Data!$N$7=6,Data!G734&lt;&gt;""),Data!G734,IF(AND(Data!$N$7=7,Data!H734&lt;&gt;""),Data!H734,IF(AND(Data!$N$7=8,Data!I734&lt;&gt;""),Data!I734,IF(AND(Data!$N$7=9,Data!J734&lt;&gt;""),Data!J734,IF(AND(Data!$N$7=10,Data!K734&lt;&gt;""),Data!K734,""))))))))))</f>
        <v/>
      </c>
    </row>
    <row r="738" spans="2:2" x14ac:dyDescent="0.15">
      <c r="B738" s="159" t="str">
        <f>IF(AND(Data!$N$7=1,Data!B735&lt;&gt;""),Data!B735,IF(AND(Data!$N$7=2,Data!C735&lt;&gt;""),Data!C735,IF(AND(Data!$N$7=3,Data!D735&lt;&gt;""),Data!D735,IF(AND(Data!$N$7=4,Data!E735&lt;&gt;""),Data!E735,IF(AND(Data!$N$7=5,Data!F735&lt;&gt;""),Data!F735,IF(AND(Data!$N$7=6,Data!G735&lt;&gt;""),Data!G735,IF(AND(Data!$N$7=7,Data!H735&lt;&gt;""),Data!H735,IF(AND(Data!$N$7=8,Data!I735&lt;&gt;""),Data!I735,IF(AND(Data!$N$7=9,Data!J735&lt;&gt;""),Data!J735,IF(AND(Data!$N$7=10,Data!K735&lt;&gt;""),Data!K735,""))))))))))</f>
        <v/>
      </c>
    </row>
    <row r="739" spans="2:2" x14ac:dyDescent="0.15">
      <c r="B739" s="159" t="str">
        <f>IF(AND(Data!$N$7=1,Data!B736&lt;&gt;""),Data!B736,IF(AND(Data!$N$7=2,Data!C736&lt;&gt;""),Data!C736,IF(AND(Data!$N$7=3,Data!D736&lt;&gt;""),Data!D736,IF(AND(Data!$N$7=4,Data!E736&lt;&gt;""),Data!E736,IF(AND(Data!$N$7=5,Data!F736&lt;&gt;""),Data!F736,IF(AND(Data!$N$7=6,Data!G736&lt;&gt;""),Data!G736,IF(AND(Data!$N$7=7,Data!H736&lt;&gt;""),Data!H736,IF(AND(Data!$N$7=8,Data!I736&lt;&gt;""),Data!I736,IF(AND(Data!$N$7=9,Data!J736&lt;&gt;""),Data!J736,IF(AND(Data!$N$7=10,Data!K736&lt;&gt;""),Data!K736,""))))))))))</f>
        <v/>
      </c>
    </row>
    <row r="740" spans="2:2" x14ac:dyDescent="0.15">
      <c r="B740" s="159" t="str">
        <f>IF(AND(Data!$N$7=1,Data!B737&lt;&gt;""),Data!B737,IF(AND(Data!$N$7=2,Data!C737&lt;&gt;""),Data!C737,IF(AND(Data!$N$7=3,Data!D737&lt;&gt;""),Data!D737,IF(AND(Data!$N$7=4,Data!E737&lt;&gt;""),Data!E737,IF(AND(Data!$N$7=5,Data!F737&lt;&gt;""),Data!F737,IF(AND(Data!$N$7=6,Data!G737&lt;&gt;""),Data!G737,IF(AND(Data!$N$7=7,Data!H737&lt;&gt;""),Data!H737,IF(AND(Data!$N$7=8,Data!I737&lt;&gt;""),Data!I737,IF(AND(Data!$N$7=9,Data!J737&lt;&gt;""),Data!J737,IF(AND(Data!$N$7=10,Data!K737&lt;&gt;""),Data!K737,""))))))))))</f>
        <v/>
      </c>
    </row>
    <row r="741" spans="2:2" x14ac:dyDescent="0.15">
      <c r="B741" s="159" t="str">
        <f>IF(AND(Data!$N$7=1,Data!B738&lt;&gt;""),Data!B738,IF(AND(Data!$N$7=2,Data!C738&lt;&gt;""),Data!C738,IF(AND(Data!$N$7=3,Data!D738&lt;&gt;""),Data!D738,IF(AND(Data!$N$7=4,Data!E738&lt;&gt;""),Data!E738,IF(AND(Data!$N$7=5,Data!F738&lt;&gt;""),Data!F738,IF(AND(Data!$N$7=6,Data!G738&lt;&gt;""),Data!G738,IF(AND(Data!$N$7=7,Data!H738&lt;&gt;""),Data!H738,IF(AND(Data!$N$7=8,Data!I738&lt;&gt;""),Data!I738,IF(AND(Data!$N$7=9,Data!J738&lt;&gt;""),Data!J738,IF(AND(Data!$N$7=10,Data!K738&lt;&gt;""),Data!K738,""))))))))))</f>
        <v/>
      </c>
    </row>
    <row r="742" spans="2:2" x14ac:dyDescent="0.15">
      <c r="B742" s="159" t="str">
        <f>IF(AND(Data!$N$7=1,Data!B739&lt;&gt;""),Data!B739,IF(AND(Data!$N$7=2,Data!C739&lt;&gt;""),Data!C739,IF(AND(Data!$N$7=3,Data!D739&lt;&gt;""),Data!D739,IF(AND(Data!$N$7=4,Data!E739&lt;&gt;""),Data!E739,IF(AND(Data!$N$7=5,Data!F739&lt;&gt;""),Data!F739,IF(AND(Data!$N$7=6,Data!G739&lt;&gt;""),Data!G739,IF(AND(Data!$N$7=7,Data!H739&lt;&gt;""),Data!H739,IF(AND(Data!$N$7=8,Data!I739&lt;&gt;""),Data!I739,IF(AND(Data!$N$7=9,Data!J739&lt;&gt;""),Data!J739,IF(AND(Data!$N$7=10,Data!K739&lt;&gt;""),Data!K739,""))))))))))</f>
        <v/>
      </c>
    </row>
    <row r="743" spans="2:2" x14ac:dyDescent="0.15">
      <c r="B743" s="159" t="str">
        <f>IF(AND(Data!$N$7=1,Data!B740&lt;&gt;""),Data!B740,IF(AND(Data!$N$7=2,Data!C740&lt;&gt;""),Data!C740,IF(AND(Data!$N$7=3,Data!D740&lt;&gt;""),Data!D740,IF(AND(Data!$N$7=4,Data!E740&lt;&gt;""),Data!E740,IF(AND(Data!$N$7=5,Data!F740&lt;&gt;""),Data!F740,IF(AND(Data!$N$7=6,Data!G740&lt;&gt;""),Data!G740,IF(AND(Data!$N$7=7,Data!H740&lt;&gt;""),Data!H740,IF(AND(Data!$N$7=8,Data!I740&lt;&gt;""),Data!I740,IF(AND(Data!$N$7=9,Data!J740&lt;&gt;""),Data!J740,IF(AND(Data!$N$7=10,Data!K740&lt;&gt;""),Data!K740,""))))))))))</f>
        <v/>
      </c>
    </row>
    <row r="744" spans="2:2" x14ac:dyDescent="0.15">
      <c r="B744" s="159" t="str">
        <f>IF(AND(Data!$N$7=1,Data!B741&lt;&gt;""),Data!B741,IF(AND(Data!$N$7=2,Data!C741&lt;&gt;""),Data!C741,IF(AND(Data!$N$7=3,Data!D741&lt;&gt;""),Data!D741,IF(AND(Data!$N$7=4,Data!E741&lt;&gt;""),Data!E741,IF(AND(Data!$N$7=5,Data!F741&lt;&gt;""),Data!F741,IF(AND(Data!$N$7=6,Data!G741&lt;&gt;""),Data!G741,IF(AND(Data!$N$7=7,Data!H741&lt;&gt;""),Data!H741,IF(AND(Data!$N$7=8,Data!I741&lt;&gt;""),Data!I741,IF(AND(Data!$N$7=9,Data!J741&lt;&gt;""),Data!J741,IF(AND(Data!$N$7=10,Data!K741&lt;&gt;""),Data!K741,""))))))))))</f>
        <v/>
      </c>
    </row>
    <row r="745" spans="2:2" x14ac:dyDescent="0.15">
      <c r="B745" s="159" t="str">
        <f>IF(AND(Data!$N$7=1,Data!B742&lt;&gt;""),Data!B742,IF(AND(Data!$N$7=2,Data!C742&lt;&gt;""),Data!C742,IF(AND(Data!$N$7=3,Data!D742&lt;&gt;""),Data!D742,IF(AND(Data!$N$7=4,Data!E742&lt;&gt;""),Data!E742,IF(AND(Data!$N$7=5,Data!F742&lt;&gt;""),Data!F742,IF(AND(Data!$N$7=6,Data!G742&lt;&gt;""),Data!G742,IF(AND(Data!$N$7=7,Data!H742&lt;&gt;""),Data!H742,IF(AND(Data!$N$7=8,Data!I742&lt;&gt;""),Data!I742,IF(AND(Data!$N$7=9,Data!J742&lt;&gt;""),Data!J742,IF(AND(Data!$N$7=10,Data!K742&lt;&gt;""),Data!K742,""))))))))))</f>
        <v/>
      </c>
    </row>
    <row r="746" spans="2:2" x14ac:dyDescent="0.15">
      <c r="B746" s="159" t="str">
        <f>IF(AND(Data!$N$7=1,Data!B743&lt;&gt;""),Data!B743,IF(AND(Data!$N$7=2,Data!C743&lt;&gt;""),Data!C743,IF(AND(Data!$N$7=3,Data!D743&lt;&gt;""),Data!D743,IF(AND(Data!$N$7=4,Data!E743&lt;&gt;""),Data!E743,IF(AND(Data!$N$7=5,Data!F743&lt;&gt;""),Data!F743,IF(AND(Data!$N$7=6,Data!G743&lt;&gt;""),Data!G743,IF(AND(Data!$N$7=7,Data!H743&lt;&gt;""),Data!H743,IF(AND(Data!$N$7=8,Data!I743&lt;&gt;""),Data!I743,IF(AND(Data!$N$7=9,Data!J743&lt;&gt;""),Data!J743,IF(AND(Data!$N$7=10,Data!K743&lt;&gt;""),Data!K743,""))))))))))</f>
        <v/>
      </c>
    </row>
    <row r="747" spans="2:2" x14ac:dyDescent="0.15">
      <c r="B747" s="159" t="str">
        <f>IF(AND(Data!$N$7=1,Data!B744&lt;&gt;""),Data!B744,IF(AND(Data!$N$7=2,Data!C744&lt;&gt;""),Data!C744,IF(AND(Data!$N$7=3,Data!D744&lt;&gt;""),Data!D744,IF(AND(Data!$N$7=4,Data!E744&lt;&gt;""),Data!E744,IF(AND(Data!$N$7=5,Data!F744&lt;&gt;""),Data!F744,IF(AND(Data!$N$7=6,Data!G744&lt;&gt;""),Data!G744,IF(AND(Data!$N$7=7,Data!H744&lt;&gt;""),Data!H744,IF(AND(Data!$N$7=8,Data!I744&lt;&gt;""),Data!I744,IF(AND(Data!$N$7=9,Data!J744&lt;&gt;""),Data!J744,IF(AND(Data!$N$7=10,Data!K744&lt;&gt;""),Data!K744,""))))))))))</f>
        <v/>
      </c>
    </row>
    <row r="748" spans="2:2" x14ac:dyDescent="0.15">
      <c r="B748" s="159" t="str">
        <f>IF(AND(Data!$N$7=1,Data!B745&lt;&gt;""),Data!B745,IF(AND(Data!$N$7=2,Data!C745&lt;&gt;""),Data!C745,IF(AND(Data!$N$7=3,Data!D745&lt;&gt;""),Data!D745,IF(AND(Data!$N$7=4,Data!E745&lt;&gt;""),Data!E745,IF(AND(Data!$N$7=5,Data!F745&lt;&gt;""),Data!F745,IF(AND(Data!$N$7=6,Data!G745&lt;&gt;""),Data!G745,IF(AND(Data!$N$7=7,Data!H745&lt;&gt;""),Data!H745,IF(AND(Data!$N$7=8,Data!I745&lt;&gt;""),Data!I745,IF(AND(Data!$N$7=9,Data!J745&lt;&gt;""),Data!J745,IF(AND(Data!$N$7=10,Data!K745&lt;&gt;""),Data!K745,""))))))))))</f>
        <v/>
      </c>
    </row>
    <row r="749" spans="2:2" x14ac:dyDescent="0.15">
      <c r="B749" s="159" t="str">
        <f>IF(AND(Data!$N$7=1,Data!B746&lt;&gt;""),Data!B746,IF(AND(Data!$N$7=2,Data!C746&lt;&gt;""),Data!C746,IF(AND(Data!$N$7=3,Data!D746&lt;&gt;""),Data!D746,IF(AND(Data!$N$7=4,Data!E746&lt;&gt;""),Data!E746,IF(AND(Data!$N$7=5,Data!F746&lt;&gt;""),Data!F746,IF(AND(Data!$N$7=6,Data!G746&lt;&gt;""),Data!G746,IF(AND(Data!$N$7=7,Data!H746&lt;&gt;""),Data!H746,IF(AND(Data!$N$7=8,Data!I746&lt;&gt;""),Data!I746,IF(AND(Data!$N$7=9,Data!J746&lt;&gt;""),Data!J746,IF(AND(Data!$N$7=10,Data!K746&lt;&gt;""),Data!K746,""))))))))))</f>
        <v/>
      </c>
    </row>
    <row r="750" spans="2:2" x14ac:dyDescent="0.15">
      <c r="B750" s="159" t="str">
        <f>IF(AND(Data!$N$7=1,Data!B747&lt;&gt;""),Data!B747,IF(AND(Data!$N$7=2,Data!C747&lt;&gt;""),Data!C747,IF(AND(Data!$N$7=3,Data!D747&lt;&gt;""),Data!D747,IF(AND(Data!$N$7=4,Data!E747&lt;&gt;""),Data!E747,IF(AND(Data!$N$7=5,Data!F747&lt;&gt;""),Data!F747,IF(AND(Data!$N$7=6,Data!G747&lt;&gt;""),Data!G747,IF(AND(Data!$N$7=7,Data!H747&lt;&gt;""),Data!H747,IF(AND(Data!$N$7=8,Data!I747&lt;&gt;""),Data!I747,IF(AND(Data!$N$7=9,Data!J747&lt;&gt;""),Data!J747,IF(AND(Data!$N$7=10,Data!K747&lt;&gt;""),Data!K747,""))))))))))</f>
        <v/>
      </c>
    </row>
    <row r="751" spans="2:2" x14ac:dyDescent="0.15">
      <c r="B751" s="159" t="str">
        <f>IF(AND(Data!$N$7=1,Data!B748&lt;&gt;""),Data!B748,IF(AND(Data!$N$7=2,Data!C748&lt;&gt;""),Data!C748,IF(AND(Data!$N$7=3,Data!D748&lt;&gt;""),Data!D748,IF(AND(Data!$N$7=4,Data!E748&lt;&gt;""),Data!E748,IF(AND(Data!$N$7=5,Data!F748&lt;&gt;""),Data!F748,IF(AND(Data!$N$7=6,Data!G748&lt;&gt;""),Data!G748,IF(AND(Data!$N$7=7,Data!H748&lt;&gt;""),Data!H748,IF(AND(Data!$N$7=8,Data!I748&lt;&gt;""),Data!I748,IF(AND(Data!$N$7=9,Data!J748&lt;&gt;""),Data!J748,IF(AND(Data!$N$7=10,Data!K748&lt;&gt;""),Data!K748,""))))))))))</f>
        <v/>
      </c>
    </row>
    <row r="752" spans="2:2" x14ac:dyDescent="0.15">
      <c r="B752" s="159" t="str">
        <f>IF(AND(Data!$N$7=1,Data!B749&lt;&gt;""),Data!B749,IF(AND(Data!$N$7=2,Data!C749&lt;&gt;""),Data!C749,IF(AND(Data!$N$7=3,Data!D749&lt;&gt;""),Data!D749,IF(AND(Data!$N$7=4,Data!E749&lt;&gt;""),Data!E749,IF(AND(Data!$N$7=5,Data!F749&lt;&gt;""),Data!F749,IF(AND(Data!$N$7=6,Data!G749&lt;&gt;""),Data!G749,IF(AND(Data!$N$7=7,Data!H749&lt;&gt;""),Data!H749,IF(AND(Data!$N$7=8,Data!I749&lt;&gt;""),Data!I749,IF(AND(Data!$N$7=9,Data!J749&lt;&gt;""),Data!J749,IF(AND(Data!$N$7=10,Data!K749&lt;&gt;""),Data!K749,""))))))))))</f>
        <v/>
      </c>
    </row>
    <row r="753" spans="2:2" x14ac:dyDescent="0.15">
      <c r="B753" s="159" t="str">
        <f>IF(AND(Data!$N$7=1,Data!B750&lt;&gt;""),Data!B750,IF(AND(Data!$N$7=2,Data!C750&lt;&gt;""),Data!C750,IF(AND(Data!$N$7=3,Data!D750&lt;&gt;""),Data!D750,IF(AND(Data!$N$7=4,Data!E750&lt;&gt;""),Data!E750,IF(AND(Data!$N$7=5,Data!F750&lt;&gt;""),Data!F750,IF(AND(Data!$N$7=6,Data!G750&lt;&gt;""),Data!G750,IF(AND(Data!$N$7=7,Data!H750&lt;&gt;""),Data!H750,IF(AND(Data!$N$7=8,Data!I750&lt;&gt;""),Data!I750,IF(AND(Data!$N$7=9,Data!J750&lt;&gt;""),Data!J750,IF(AND(Data!$N$7=10,Data!K750&lt;&gt;""),Data!K750,""))))))))))</f>
        <v/>
      </c>
    </row>
    <row r="754" spans="2:2" x14ac:dyDescent="0.15">
      <c r="B754" s="159" t="str">
        <f>IF(AND(Data!$N$7=1,Data!B751&lt;&gt;""),Data!B751,IF(AND(Data!$N$7=2,Data!C751&lt;&gt;""),Data!C751,IF(AND(Data!$N$7=3,Data!D751&lt;&gt;""),Data!D751,IF(AND(Data!$N$7=4,Data!E751&lt;&gt;""),Data!E751,IF(AND(Data!$N$7=5,Data!F751&lt;&gt;""),Data!F751,IF(AND(Data!$N$7=6,Data!G751&lt;&gt;""),Data!G751,IF(AND(Data!$N$7=7,Data!H751&lt;&gt;""),Data!H751,IF(AND(Data!$N$7=8,Data!I751&lt;&gt;""),Data!I751,IF(AND(Data!$N$7=9,Data!J751&lt;&gt;""),Data!J751,IF(AND(Data!$N$7=10,Data!K751&lt;&gt;""),Data!K751,""))))))))))</f>
        <v/>
      </c>
    </row>
    <row r="755" spans="2:2" x14ac:dyDescent="0.15">
      <c r="B755" s="159" t="str">
        <f>IF(AND(Data!$N$7=1,Data!B752&lt;&gt;""),Data!B752,IF(AND(Data!$N$7=2,Data!C752&lt;&gt;""),Data!C752,IF(AND(Data!$N$7=3,Data!D752&lt;&gt;""),Data!D752,IF(AND(Data!$N$7=4,Data!E752&lt;&gt;""),Data!E752,IF(AND(Data!$N$7=5,Data!F752&lt;&gt;""),Data!F752,IF(AND(Data!$N$7=6,Data!G752&lt;&gt;""),Data!G752,IF(AND(Data!$N$7=7,Data!H752&lt;&gt;""),Data!H752,IF(AND(Data!$N$7=8,Data!I752&lt;&gt;""),Data!I752,IF(AND(Data!$N$7=9,Data!J752&lt;&gt;""),Data!J752,IF(AND(Data!$N$7=10,Data!K752&lt;&gt;""),Data!K752,""))))))))))</f>
        <v/>
      </c>
    </row>
    <row r="756" spans="2:2" x14ac:dyDescent="0.15">
      <c r="B756" s="159" t="str">
        <f>IF(AND(Data!$N$7=1,Data!B753&lt;&gt;""),Data!B753,IF(AND(Data!$N$7=2,Data!C753&lt;&gt;""),Data!C753,IF(AND(Data!$N$7=3,Data!D753&lt;&gt;""),Data!D753,IF(AND(Data!$N$7=4,Data!E753&lt;&gt;""),Data!E753,IF(AND(Data!$N$7=5,Data!F753&lt;&gt;""),Data!F753,IF(AND(Data!$N$7=6,Data!G753&lt;&gt;""),Data!G753,IF(AND(Data!$N$7=7,Data!H753&lt;&gt;""),Data!H753,IF(AND(Data!$N$7=8,Data!I753&lt;&gt;""),Data!I753,IF(AND(Data!$N$7=9,Data!J753&lt;&gt;""),Data!J753,IF(AND(Data!$N$7=10,Data!K753&lt;&gt;""),Data!K753,""))))))))))</f>
        <v/>
      </c>
    </row>
    <row r="757" spans="2:2" x14ac:dyDescent="0.15">
      <c r="B757" s="159" t="str">
        <f>IF(AND(Data!$N$7=1,Data!B754&lt;&gt;""),Data!B754,IF(AND(Data!$N$7=2,Data!C754&lt;&gt;""),Data!C754,IF(AND(Data!$N$7=3,Data!D754&lt;&gt;""),Data!D754,IF(AND(Data!$N$7=4,Data!E754&lt;&gt;""),Data!E754,IF(AND(Data!$N$7=5,Data!F754&lt;&gt;""),Data!F754,IF(AND(Data!$N$7=6,Data!G754&lt;&gt;""),Data!G754,IF(AND(Data!$N$7=7,Data!H754&lt;&gt;""),Data!H754,IF(AND(Data!$N$7=8,Data!I754&lt;&gt;""),Data!I754,IF(AND(Data!$N$7=9,Data!J754&lt;&gt;""),Data!J754,IF(AND(Data!$N$7=10,Data!K754&lt;&gt;""),Data!K754,""))))))))))</f>
        <v/>
      </c>
    </row>
    <row r="758" spans="2:2" x14ac:dyDescent="0.15">
      <c r="B758" s="159" t="str">
        <f>IF(AND(Data!$N$7=1,Data!B755&lt;&gt;""),Data!B755,IF(AND(Data!$N$7=2,Data!C755&lt;&gt;""),Data!C755,IF(AND(Data!$N$7=3,Data!D755&lt;&gt;""),Data!D755,IF(AND(Data!$N$7=4,Data!E755&lt;&gt;""),Data!E755,IF(AND(Data!$N$7=5,Data!F755&lt;&gt;""),Data!F755,IF(AND(Data!$N$7=6,Data!G755&lt;&gt;""),Data!G755,IF(AND(Data!$N$7=7,Data!H755&lt;&gt;""),Data!H755,IF(AND(Data!$N$7=8,Data!I755&lt;&gt;""),Data!I755,IF(AND(Data!$N$7=9,Data!J755&lt;&gt;""),Data!J755,IF(AND(Data!$N$7=10,Data!K755&lt;&gt;""),Data!K755,""))))))))))</f>
        <v/>
      </c>
    </row>
    <row r="759" spans="2:2" x14ac:dyDescent="0.15">
      <c r="B759" s="159" t="str">
        <f>IF(AND(Data!$N$7=1,Data!B756&lt;&gt;""),Data!B756,IF(AND(Data!$N$7=2,Data!C756&lt;&gt;""),Data!C756,IF(AND(Data!$N$7=3,Data!D756&lt;&gt;""),Data!D756,IF(AND(Data!$N$7=4,Data!E756&lt;&gt;""),Data!E756,IF(AND(Data!$N$7=5,Data!F756&lt;&gt;""),Data!F756,IF(AND(Data!$N$7=6,Data!G756&lt;&gt;""),Data!G756,IF(AND(Data!$N$7=7,Data!H756&lt;&gt;""),Data!H756,IF(AND(Data!$N$7=8,Data!I756&lt;&gt;""),Data!I756,IF(AND(Data!$N$7=9,Data!J756&lt;&gt;""),Data!J756,IF(AND(Data!$N$7=10,Data!K756&lt;&gt;""),Data!K756,""))))))))))</f>
        <v/>
      </c>
    </row>
    <row r="760" spans="2:2" x14ac:dyDescent="0.15">
      <c r="B760" s="159" t="str">
        <f>IF(AND(Data!$N$7=1,Data!B757&lt;&gt;""),Data!B757,IF(AND(Data!$N$7=2,Data!C757&lt;&gt;""),Data!C757,IF(AND(Data!$N$7=3,Data!D757&lt;&gt;""),Data!D757,IF(AND(Data!$N$7=4,Data!E757&lt;&gt;""),Data!E757,IF(AND(Data!$N$7=5,Data!F757&lt;&gt;""),Data!F757,IF(AND(Data!$N$7=6,Data!G757&lt;&gt;""),Data!G757,IF(AND(Data!$N$7=7,Data!H757&lt;&gt;""),Data!H757,IF(AND(Data!$N$7=8,Data!I757&lt;&gt;""),Data!I757,IF(AND(Data!$N$7=9,Data!J757&lt;&gt;""),Data!J757,IF(AND(Data!$N$7=10,Data!K757&lt;&gt;""),Data!K757,""))))))))))</f>
        <v/>
      </c>
    </row>
    <row r="761" spans="2:2" x14ac:dyDescent="0.15">
      <c r="B761" s="159" t="str">
        <f>IF(AND(Data!$N$7=1,Data!B758&lt;&gt;""),Data!B758,IF(AND(Data!$N$7=2,Data!C758&lt;&gt;""),Data!C758,IF(AND(Data!$N$7=3,Data!D758&lt;&gt;""),Data!D758,IF(AND(Data!$N$7=4,Data!E758&lt;&gt;""),Data!E758,IF(AND(Data!$N$7=5,Data!F758&lt;&gt;""),Data!F758,IF(AND(Data!$N$7=6,Data!G758&lt;&gt;""),Data!G758,IF(AND(Data!$N$7=7,Data!H758&lt;&gt;""),Data!H758,IF(AND(Data!$N$7=8,Data!I758&lt;&gt;""),Data!I758,IF(AND(Data!$N$7=9,Data!J758&lt;&gt;""),Data!J758,IF(AND(Data!$N$7=10,Data!K758&lt;&gt;""),Data!K758,""))))))))))</f>
        <v/>
      </c>
    </row>
    <row r="762" spans="2:2" x14ac:dyDescent="0.15">
      <c r="B762" s="159" t="str">
        <f>IF(AND(Data!$N$7=1,Data!B759&lt;&gt;""),Data!B759,IF(AND(Data!$N$7=2,Data!C759&lt;&gt;""),Data!C759,IF(AND(Data!$N$7=3,Data!D759&lt;&gt;""),Data!D759,IF(AND(Data!$N$7=4,Data!E759&lt;&gt;""),Data!E759,IF(AND(Data!$N$7=5,Data!F759&lt;&gt;""),Data!F759,IF(AND(Data!$N$7=6,Data!G759&lt;&gt;""),Data!G759,IF(AND(Data!$N$7=7,Data!H759&lt;&gt;""),Data!H759,IF(AND(Data!$N$7=8,Data!I759&lt;&gt;""),Data!I759,IF(AND(Data!$N$7=9,Data!J759&lt;&gt;""),Data!J759,IF(AND(Data!$N$7=10,Data!K759&lt;&gt;""),Data!K759,""))))))))))</f>
        <v/>
      </c>
    </row>
    <row r="763" spans="2:2" x14ac:dyDescent="0.15">
      <c r="B763" s="159" t="str">
        <f>IF(AND(Data!$N$7=1,Data!B760&lt;&gt;""),Data!B760,IF(AND(Data!$N$7=2,Data!C760&lt;&gt;""),Data!C760,IF(AND(Data!$N$7=3,Data!D760&lt;&gt;""),Data!D760,IF(AND(Data!$N$7=4,Data!E760&lt;&gt;""),Data!E760,IF(AND(Data!$N$7=5,Data!F760&lt;&gt;""),Data!F760,IF(AND(Data!$N$7=6,Data!G760&lt;&gt;""),Data!G760,IF(AND(Data!$N$7=7,Data!H760&lt;&gt;""),Data!H760,IF(AND(Data!$N$7=8,Data!I760&lt;&gt;""),Data!I760,IF(AND(Data!$N$7=9,Data!J760&lt;&gt;""),Data!J760,IF(AND(Data!$N$7=10,Data!K760&lt;&gt;""),Data!K760,""))))))))))</f>
        <v/>
      </c>
    </row>
    <row r="764" spans="2:2" x14ac:dyDescent="0.15">
      <c r="B764" s="159" t="str">
        <f>IF(AND(Data!$N$7=1,Data!B761&lt;&gt;""),Data!B761,IF(AND(Data!$N$7=2,Data!C761&lt;&gt;""),Data!C761,IF(AND(Data!$N$7=3,Data!D761&lt;&gt;""),Data!D761,IF(AND(Data!$N$7=4,Data!E761&lt;&gt;""),Data!E761,IF(AND(Data!$N$7=5,Data!F761&lt;&gt;""),Data!F761,IF(AND(Data!$N$7=6,Data!G761&lt;&gt;""),Data!G761,IF(AND(Data!$N$7=7,Data!H761&lt;&gt;""),Data!H761,IF(AND(Data!$N$7=8,Data!I761&lt;&gt;""),Data!I761,IF(AND(Data!$N$7=9,Data!J761&lt;&gt;""),Data!J761,IF(AND(Data!$N$7=10,Data!K761&lt;&gt;""),Data!K761,""))))))))))</f>
        <v/>
      </c>
    </row>
    <row r="765" spans="2:2" x14ac:dyDescent="0.15">
      <c r="B765" s="159" t="str">
        <f>IF(AND(Data!$N$7=1,Data!B762&lt;&gt;""),Data!B762,IF(AND(Data!$N$7=2,Data!C762&lt;&gt;""),Data!C762,IF(AND(Data!$N$7=3,Data!D762&lt;&gt;""),Data!D762,IF(AND(Data!$N$7=4,Data!E762&lt;&gt;""),Data!E762,IF(AND(Data!$N$7=5,Data!F762&lt;&gt;""),Data!F762,IF(AND(Data!$N$7=6,Data!G762&lt;&gt;""),Data!G762,IF(AND(Data!$N$7=7,Data!H762&lt;&gt;""),Data!H762,IF(AND(Data!$N$7=8,Data!I762&lt;&gt;""),Data!I762,IF(AND(Data!$N$7=9,Data!J762&lt;&gt;""),Data!J762,IF(AND(Data!$N$7=10,Data!K762&lt;&gt;""),Data!K762,""))))))))))</f>
        <v/>
      </c>
    </row>
    <row r="766" spans="2:2" x14ac:dyDescent="0.15">
      <c r="B766" s="159" t="str">
        <f>IF(AND(Data!$N$7=1,Data!B763&lt;&gt;""),Data!B763,IF(AND(Data!$N$7=2,Data!C763&lt;&gt;""),Data!C763,IF(AND(Data!$N$7=3,Data!D763&lt;&gt;""),Data!D763,IF(AND(Data!$N$7=4,Data!E763&lt;&gt;""),Data!E763,IF(AND(Data!$N$7=5,Data!F763&lt;&gt;""),Data!F763,IF(AND(Data!$N$7=6,Data!G763&lt;&gt;""),Data!G763,IF(AND(Data!$N$7=7,Data!H763&lt;&gt;""),Data!H763,IF(AND(Data!$N$7=8,Data!I763&lt;&gt;""),Data!I763,IF(AND(Data!$N$7=9,Data!J763&lt;&gt;""),Data!J763,IF(AND(Data!$N$7=10,Data!K763&lt;&gt;""),Data!K763,""))))))))))</f>
        <v/>
      </c>
    </row>
    <row r="767" spans="2:2" x14ac:dyDescent="0.15">
      <c r="B767" s="159" t="str">
        <f>IF(AND(Data!$N$7=1,Data!B764&lt;&gt;""),Data!B764,IF(AND(Data!$N$7=2,Data!C764&lt;&gt;""),Data!C764,IF(AND(Data!$N$7=3,Data!D764&lt;&gt;""),Data!D764,IF(AND(Data!$N$7=4,Data!E764&lt;&gt;""),Data!E764,IF(AND(Data!$N$7=5,Data!F764&lt;&gt;""),Data!F764,IF(AND(Data!$N$7=6,Data!G764&lt;&gt;""),Data!G764,IF(AND(Data!$N$7=7,Data!H764&lt;&gt;""),Data!H764,IF(AND(Data!$N$7=8,Data!I764&lt;&gt;""),Data!I764,IF(AND(Data!$N$7=9,Data!J764&lt;&gt;""),Data!J764,IF(AND(Data!$N$7=10,Data!K764&lt;&gt;""),Data!K764,""))))))))))</f>
        <v/>
      </c>
    </row>
    <row r="768" spans="2:2" x14ac:dyDescent="0.15">
      <c r="B768" s="159" t="str">
        <f>IF(AND(Data!$N$7=1,Data!B765&lt;&gt;""),Data!B765,IF(AND(Data!$N$7=2,Data!C765&lt;&gt;""),Data!C765,IF(AND(Data!$N$7=3,Data!D765&lt;&gt;""),Data!D765,IF(AND(Data!$N$7=4,Data!E765&lt;&gt;""),Data!E765,IF(AND(Data!$N$7=5,Data!F765&lt;&gt;""),Data!F765,IF(AND(Data!$N$7=6,Data!G765&lt;&gt;""),Data!G765,IF(AND(Data!$N$7=7,Data!H765&lt;&gt;""),Data!H765,IF(AND(Data!$N$7=8,Data!I765&lt;&gt;""),Data!I765,IF(AND(Data!$N$7=9,Data!J765&lt;&gt;""),Data!J765,IF(AND(Data!$N$7=10,Data!K765&lt;&gt;""),Data!K765,""))))))))))</f>
        <v/>
      </c>
    </row>
    <row r="769" spans="2:2" x14ac:dyDescent="0.15">
      <c r="B769" s="159" t="str">
        <f>IF(AND(Data!$N$7=1,Data!B766&lt;&gt;""),Data!B766,IF(AND(Data!$N$7=2,Data!C766&lt;&gt;""),Data!C766,IF(AND(Data!$N$7=3,Data!D766&lt;&gt;""),Data!D766,IF(AND(Data!$N$7=4,Data!E766&lt;&gt;""),Data!E766,IF(AND(Data!$N$7=5,Data!F766&lt;&gt;""),Data!F766,IF(AND(Data!$N$7=6,Data!G766&lt;&gt;""),Data!G766,IF(AND(Data!$N$7=7,Data!H766&lt;&gt;""),Data!H766,IF(AND(Data!$N$7=8,Data!I766&lt;&gt;""),Data!I766,IF(AND(Data!$N$7=9,Data!J766&lt;&gt;""),Data!J766,IF(AND(Data!$N$7=10,Data!K766&lt;&gt;""),Data!K766,""))))))))))</f>
        <v/>
      </c>
    </row>
    <row r="770" spans="2:2" x14ac:dyDescent="0.15">
      <c r="B770" s="159" t="str">
        <f>IF(AND(Data!$N$7=1,Data!B767&lt;&gt;""),Data!B767,IF(AND(Data!$N$7=2,Data!C767&lt;&gt;""),Data!C767,IF(AND(Data!$N$7=3,Data!D767&lt;&gt;""),Data!D767,IF(AND(Data!$N$7=4,Data!E767&lt;&gt;""),Data!E767,IF(AND(Data!$N$7=5,Data!F767&lt;&gt;""),Data!F767,IF(AND(Data!$N$7=6,Data!G767&lt;&gt;""),Data!G767,IF(AND(Data!$N$7=7,Data!H767&lt;&gt;""),Data!H767,IF(AND(Data!$N$7=8,Data!I767&lt;&gt;""),Data!I767,IF(AND(Data!$N$7=9,Data!J767&lt;&gt;""),Data!J767,IF(AND(Data!$N$7=10,Data!K767&lt;&gt;""),Data!K767,""))))))))))</f>
        <v/>
      </c>
    </row>
    <row r="771" spans="2:2" x14ac:dyDescent="0.15">
      <c r="B771" s="159" t="str">
        <f>IF(AND(Data!$N$7=1,Data!B768&lt;&gt;""),Data!B768,IF(AND(Data!$N$7=2,Data!C768&lt;&gt;""),Data!C768,IF(AND(Data!$N$7=3,Data!D768&lt;&gt;""),Data!D768,IF(AND(Data!$N$7=4,Data!E768&lt;&gt;""),Data!E768,IF(AND(Data!$N$7=5,Data!F768&lt;&gt;""),Data!F768,IF(AND(Data!$N$7=6,Data!G768&lt;&gt;""),Data!G768,IF(AND(Data!$N$7=7,Data!H768&lt;&gt;""),Data!H768,IF(AND(Data!$N$7=8,Data!I768&lt;&gt;""),Data!I768,IF(AND(Data!$N$7=9,Data!J768&lt;&gt;""),Data!J768,IF(AND(Data!$N$7=10,Data!K768&lt;&gt;""),Data!K768,""))))))))))</f>
        <v/>
      </c>
    </row>
    <row r="772" spans="2:2" x14ac:dyDescent="0.15">
      <c r="B772" s="159" t="str">
        <f>IF(AND(Data!$N$7=1,Data!B769&lt;&gt;""),Data!B769,IF(AND(Data!$N$7=2,Data!C769&lt;&gt;""),Data!C769,IF(AND(Data!$N$7=3,Data!D769&lt;&gt;""),Data!D769,IF(AND(Data!$N$7=4,Data!E769&lt;&gt;""),Data!E769,IF(AND(Data!$N$7=5,Data!F769&lt;&gt;""),Data!F769,IF(AND(Data!$N$7=6,Data!G769&lt;&gt;""),Data!G769,IF(AND(Data!$N$7=7,Data!H769&lt;&gt;""),Data!H769,IF(AND(Data!$N$7=8,Data!I769&lt;&gt;""),Data!I769,IF(AND(Data!$N$7=9,Data!J769&lt;&gt;""),Data!J769,IF(AND(Data!$N$7=10,Data!K769&lt;&gt;""),Data!K769,""))))))))))</f>
        <v/>
      </c>
    </row>
    <row r="773" spans="2:2" x14ac:dyDescent="0.15">
      <c r="B773" s="159" t="str">
        <f>IF(AND(Data!$N$7=1,Data!B770&lt;&gt;""),Data!B770,IF(AND(Data!$N$7=2,Data!C770&lt;&gt;""),Data!C770,IF(AND(Data!$N$7=3,Data!D770&lt;&gt;""),Data!D770,IF(AND(Data!$N$7=4,Data!E770&lt;&gt;""),Data!E770,IF(AND(Data!$N$7=5,Data!F770&lt;&gt;""),Data!F770,IF(AND(Data!$N$7=6,Data!G770&lt;&gt;""),Data!G770,IF(AND(Data!$N$7=7,Data!H770&lt;&gt;""),Data!H770,IF(AND(Data!$N$7=8,Data!I770&lt;&gt;""),Data!I770,IF(AND(Data!$N$7=9,Data!J770&lt;&gt;""),Data!J770,IF(AND(Data!$N$7=10,Data!K770&lt;&gt;""),Data!K770,""))))))))))</f>
        <v/>
      </c>
    </row>
    <row r="774" spans="2:2" x14ac:dyDescent="0.15">
      <c r="B774" s="159" t="str">
        <f>IF(AND(Data!$N$7=1,Data!B771&lt;&gt;""),Data!B771,IF(AND(Data!$N$7=2,Data!C771&lt;&gt;""),Data!C771,IF(AND(Data!$N$7=3,Data!D771&lt;&gt;""),Data!D771,IF(AND(Data!$N$7=4,Data!E771&lt;&gt;""),Data!E771,IF(AND(Data!$N$7=5,Data!F771&lt;&gt;""),Data!F771,IF(AND(Data!$N$7=6,Data!G771&lt;&gt;""),Data!G771,IF(AND(Data!$N$7=7,Data!H771&lt;&gt;""),Data!H771,IF(AND(Data!$N$7=8,Data!I771&lt;&gt;""),Data!I771,IF(AND(Data!$N$7=9,Data!J771&lt;&gt;""),Data!J771,IF(AND(Data!$N$7=10,Data!K771&lt;&gt;""),Data!K771,""))))))))))</f>
        <v/>
      </c>
    </row>
    <row r="775" spans="2:2" x14ac:dyDescent="0.15">
      <c r="B775" s="159" t="str">
        <f>IF(AND(Data!$N$7=1,Data!B772&lt;&gt;""),Data!B772,IF(AND(Data!$N$7=2,Data!C772&lt;&gt;""),Data!C772,IF(AND(Data!$N$7=3,Data!D772&lt;&gt;""),Data!D772,IF(AND(Data!$N$7=4,Data!E772&lt;&gt;""),Data!E772,IF(AND(Data!$N$7=5,Data!F772&lt;&gt;""),Data!F772,IF(AND(Data!$N$7=6,Data!G772&lt;&gt;""),Data!G772,IF(AND(Data!$N$7=7,Data!H772&lt;&gt;""),Data!H772,IF(AND(Data!$N$7=8,Data!I772&lt;&gt;""),Data!I772,IF(AND(Data!$N$7=9,Data!J772&lt;&gt;""),Data!J772,IF(AND(Data!$N$7=10,Data!K772&lt;&gt;""),Data!K772,""))))))))))</f>
        <v/>
      </c>
    </row>
    <row r="776" spans="2:2" x14ac:dyDescent="0.15">
      <c r="B776" s="159" t="str">
        <f>IF(AND(Data!$N$7=1,Data!B773&lt;&gt;""),Data!B773,IF(AND(Data!$N$7=2,Data!C773&lt;&gt;""),Data!C773,IF(AND(Data!$N$7=3,Data!D773&lt;&gt;""),Data!D773,IF(AND(Data!$N$7=4,Data!E773&lt;&gt;""),Data!E773,IF(AND(Data!$N$7=5,Data!F773&lt;&gt;""),Data!F773,IF(AND(Data!$N$7=6,Data!G773&lt;&gt;""),Data!G773,IF(AND(Data!$N$7=7,Data!H773&lt;&gt;""),Data!H773,IF(AND(Data!$N$7=8,Data!I773&lt;&gt;""),Data!I773,IF(AND(Data!$N$7=9,Data!J773&lt;&gt;""),Data!J773,IF(AND(Data!$N$7=10,Data!K773&lt;&gt;""),Data!K773,""))))))))))</f>
        <v/>
      </c>
    </row>
    <row r="777" spans="2:2" x14ac:dyDescent="0.15">
      <c r="B777" s="159" t="str">
        <f>IF(AND(Data!$N$7=1,Data!B774&lt;&gt;""),Data!B774,IF(AND(Data!$N$7=2,Data!C774&lt;&gt;""),Data!C774,IF(AND(Data!$N$7=3,Data!D774&lt;&gt;""),Data!D774,IF(AND(Data!$N$7=4,Data!E774&lt;&gt;""),Data!E774,IF(AND(Data!$N$7=5,Data!F774&lt;&gt;""),Data!F774,IF(AND(Data!$N$7=6,Data!G774&lt;&gt;""),Data!G774,IF(AND(Data!$N$7=7,Data!H774&lt;&gt;""),Data!H774,IF(AND(Data!$N$7=8,Data!I774&lt;&gt;""),Data!I774,IF(AND(Data!$N$7=9,Data!J774&lt;&gt;""),Data!J774,IF(AND(Data!$N$7=10,Data!K774&lt;&gt;""),Data!K774,""))))))))))</f>
        <v/>
      </c>
    </row>
    <row r="778" spans="2:2" x14ac:dyDescent="0.15">
      <c r="B778" s="159" t="str">
        <f>IF(AND(Data!$N$7=1,Data!B775&lt;&gt;""),Data!B775,IF(AND(Data!$N$7=2,Data!C775&lt;&gt;""),Data!C775,IF(AND(Data!$N$7=3,Data!D775&lt;&gt;""),Data!D775,IF(AND(Data!$N$7=4,Data!E775&lt;&gt;""),Data!E775,IF(AND(Data!$N$7=5,Data!F775&lt;&gt;""),Data!F775,IF(AND(Data!$N$7=6,Data!G775&lt;&gt;""),Data!G775,IF(AND(Data!$N$7=7,Data!H775&lt;&gt;""),Data!H775,IF(AND(Data!$N$7=8,Data!I775&lt;&gt;""),Data!I775,IF(AND(Data!$N$7=9,Data!J775&lt;&gt;""),Data!J775,IF(AND(Data!$N$7=10,Data!K775&lt;&gt;""),Data!K775,""))))))))))</f>
        <v/>
      </c>
    </row>
    <row r="779" spans="2:2" x14ac:dyDescent="0.15">
      <c r="B779" s="159" t="str">
        <f>IF(AND(Data!$N$7=1,Data!B776&lt;&gt;""),Data!B776,IF(AND(Data!$N$7=2,Data!C776&lt;&gt;""),Data!C776,IF(AND(Data!$N$7=3,Data!D776&lt;&gt;""),Data!D776,IF(AND(Data!$N$7=4,Data!E776&lt;&gt;""),Data!E776,IF(AND(Data!$N$7=5,Data!F776&lt;&gt;""),Data!F776,IF(AND(Data!$N$7=6,Data!G776&lt;&gt;""),Data!G776,IF(AND(Data!$N$7=7,Data!H776&lt;&gt;""),Data!H776,IF(AND(Data!$N$7=8,Data!I776&lt;&gt;""),Data!I776,IF(AND(Data!$N$7=9,Data!J776&lt;&gt;""),Data!J776,IF(AND(Data!$N$7=10,Data!K776&lt;&gt;""),Data!K776,""))))))))))</f>
        <v/>
      </c>
    </row>
    <row r="780" spans="2:2" x14ac:dyDescent="0.15">
      <c r="B780" s="159" t="str">
        <f>IF(AND(Data!$N$7=1,Data!B777&lt;&gt;""),Data!B777,IF(AND(Data!$N$7=2,Data!C777&lt;&gt;""),Data!C777,IF(AND(Data!$N$7=3,Data!D777&lt;&gt;""),Data!D777,IF(AND(Data!$N$7=4,Data!E777&lt;&gt;""),Data!E777,IF(AND(Data!$N$7=5,Data!F777&lt;&gt;""),Data!F777,IF(AND(Data!$N$7=6,Data!G777&lt;&gt;""),Data!G777,IF(AND(Data!$N$7=7,Data!H777&lt;&gt;""),Data!H777,IF(AND(Data!$N$7=8,Data!I777&lt;&gt;""),Data!I777,IF(AND(Data!$N$7=9,Data!J777&lt;&gt;""),Data!J777,IF(AND(Data!$N$7=10,Data!K777&lt;&gt;""),Data!K777,""))))))))))</f>
        <v/>
      </c>
    </row>
    <row r="781" spans="2:2" x14ac:dyDescent="0.15">
      <c r="B781" s="159" t="str">
        <f>IF(AND(Data!$N$7=1,Data!B778&lt;&gt;""),Data!B778,IF(AND(Data!$N$7=2,Data!C778&lt;&gt;""),Data!C778,IF(AND(Data!$N$7=3,Data!D778&lt;&gt;""),Data!D778,IF(AND(Data!$N$7=4,Data!E778&lt;&gt;""),Data!E778,IF(AND(Data!$N$7=5,Data!F778&lt;&gt;""),Data!F778,IF(AND(Data!$N$7=6,Data!G778&lt;&gt;""),Data!G778,IF(AND(Data!$N$7=7,Data!H778&lt;&gt;""),Data!H778,IF(AND(Data!$N$7=8,Data!I778&lt;&gt;""),Data!I778,IF(AND(Data!$N$7=9,Data!J778&lt;&gt;""),Data!J778,IF(AND(Data!$N$7=10,Data!K778&lt;&gt;""),Data!K778,""))))))))))</f>
        <v/>
      </c>
    </row>
    <row r="782" spans="2:2" x14ac:dyDescent="0.15">
      <c r="B782" s="159" t="str">
        <f>IF(AND(Data!$N$7=1,Data!B779&lt;&gt;""),Data!B779,IF(AND(Data!$N$7=2,Data!C779&lt;&gt;""),Data!C779,IF(AND(Data!$N$7=3,Data!D779&lt;&gt;""),Data!D779,IF(AND(Data!$N$7=4,Data!E779&lt;&gt;""),Data!E779,IF(AND(Data!$N$7=5,Data!F779&lt;&gt;""),Data!F779,IF(AND(Data!$N$7=6,Data!G779&lt;&gt;""),Data!G779,IF(AND(Data!$N$7=7,Data!H779&lt;&gt;""),Data!H779,IF(AND(Data!$N$7=8,Data!I779&lt;&gt;""),Data!I779,IF(AND(Data!$N$7=9,Data!J779&lt;&gt;""),Data!J779,IF(AND(Data!$N$7=10,Data!K779&lt;&gt;""),Data!K779,""))))))))))</f>
        <v/>
      </c>
    </row>
    <row r="783" spans="2:2" x14ac:dyDescent="0.15">
      <c r="B783" s="159" t="str">
        <f>IF(AND(Data!$N$7=1,Data!B780&lt;&gt;""),Data!B780,IF(AND(Data!$N$7=2,Data!C780&lt;&gt;""),Data!C780,IF(AND(Data!$N$7=3,Data!D780&lt;&gt;""),Data!D780,IF(AND(Data!$N$7=4,Data!E780&lt;&gt;""),Data!E780,IF(AND(Data!$N$7=5,Data!F780&lt;&gt;""),Data!F780,IF(AND(Data!$N$7=6,Data!G780&lt;&gt;""),Data!G780,IF(AND(Data!$N$7=7,Data!H780&lt;&gt;""),Data!H780,IF(AND(Data!$N$7=8,Data!I780&lt;&gt;""),Data!I780,IF(AND(Data!$N$7=9,Data!J780&lt;&gt;""),Data!J780,IF(AND(Data!$N$7=10,Data!K780&lt;&gt;""),Data!K780,""))))))))))</f>
        <v/>
      </c>
    </row>
    <row r="784" spans="2:2" x14ac:dyDescent="0.15">
      <c r="B784" s="159" t="str">
        <f>IF(AND(Data!$N$7=1,Data!B781&lt;&gt;""),Data!B781,IF(AND(Data!$N$7=2,Data!C781&lt;&gt;""),Data!C781,IF(AND(Data!$N$7=3,Data!D781&lt;&gt;""),Data!D781,IF(AND(Data!$N$7=4,Data!E781&lt;&gt;""),Data!E781,IF(AND(Data!$N$7=5,Data!F781&lt;&gt;""),Data!F781,IF(AND(Data!$N$7=6,Data!G781&lt;&gt;""),Data!G781,IF(AND(Data!$N$7=7,Data!H781&lt;&gt;""),Data!H781,IF(AND(Data!$N$7=8,Data!I781&lt;&gt;""),Data!I781,IF(AND(Data!$N$7=9,Data!J781&lt;&gt;""),Data!J781,IF(AND(Data!$N$7=10,Data!K781&lt;&gt;""),Data!K781,""))))))))))</f>
        <v/>
      </c>
    </row>
    <row r="785" spans="2:2" x14ac:dyDescent="0.15">
      <c r="B785" s="159" t="str">
        <f>IF(AND(Data!$N$7=1,Data!B782&lt;&gt;""),Data!B782,IF(AND(Data!$N$7=2,Data!C782&lt;&gt;""),Data!C782,IF(AND(Data!$N$7=3,Data!D782&lt;&gt;""),Data!D782,IF(AND(Data!$N$7=4,Data!E782&lt;&gt;""),Data!E782,IF(AND(Data!$N$7=5,Data!F782&lt;&gt;""),Data!F782,IF(AND(Data!$N$7=6,Data!G782&lt;&gt;""),Data!G782,IF(AND(Data!$N$7=7,Data!H782&lt;&gt;""),Data!H782,IF(AND(Data!$N$7=8,Data!I782&lt;&gt;""),Data!I782,IF(AND(Data!$N$7=9,Data!J782&lt;&gt;""),Data!J782,IF(AND(Data!$N$7=10,Data!K782&lt;&gt;""),Data!K782,""))))))))))</f>
        <v/>
      </c>
    </row>
    <row r="786" spans="2:2" x14ac:dyDescent="0.15">
      <c r="B786" s="159" t="str">
        <f>IF(AND(Data!$N$7=1,Data!B783&lt;&gt;""),Data!B783,IF(AND(Data!$N$7=2,Data!C783&lt;&gt;""),Data!C783,IF(AND(Data!$N$7=3,Data!D783&lt;&gt;""),Data!D783,IF(AND(Data!$N$7=4,Data!E783&lt;&gt;""),Data!E783,IF(AND(Data!$N$7=5,Data!F783&lt;&gt;""),Data!F783,IF(AND(Data!$N$7=6,Data!G783&lt;&gt;""),Data!G783,IF(AND(Data!$N$7=7,Data!H783&lt;&gt;""),Data!H783,IF(AND(Data!$N$7=8,Data!I783&lt;&gt;""),Data!I783,IF(AND(Data!$N$7=9,Data!J783&lt;&gt;""),Data!J783,IF(AND(Data!$N$7=10,Data!K783&lt;&gt;""),Data!K783,""))))))))))</f>
        <v/>
      </c>
    </row>
    <row r="787" spans="2:2" x14ac:dyDescent="0.15">
      <c r="B787" s="159" t="str">
        <f>IF(AND(Data!$N$7=1,Data!B784&lt;&gt;""),Data!B784,IF(AND(Data!$N$7=2,Data!C784&lt;&gt;""),Data!C784,IF(AND(Data!$N$7=3,Data!D784&lt;&gt;""),Data!D784,IF(AND(Data!$N$7=4,Data!E784&lt;&gt;""),Data!E784,IF(AND(Data!$N$7=5,Data!F784&lt;&gt;""),Data!F784,IF(AND(Data!$N$7=6,Data!G784&lt;&gt;""),Data!G784,IF(AND(Data!$N$7=7,Data!H784&lt;&gt;""),Data!H784,IF(AND(Data!$N$7=8,Data!I784&lt;&gt;""),Data!I784,IF(AND(Data!$N$7=9,Data!J784&lt;&gt;""),Data!J784,IF(AND(Data!$N$7=10,Data!K784&lt;&gt;""),Data!K784,""))))))))))</f>
        <v/>
      </c>
    </row>
    <row r="788" spans="2:2" x14ac:dyDescent="0.15">
      <c r="B788" s="159" t="str">
        <f>IF(AND(Data!$N$7=1,Data!B785&lt;&gt;""),Data!B785,IF(AND(Data!$N$7=2,Data!C785&lt;&gt;""),Data!C785,IF(AND(Data!$N$7=3,Data!D785&lt;&gt;""),Data!D785,IF(AND(Data!$N$7=4,Data!E785&lt;&gt;""),Data!E785,IF(AND(Data!$N$7=5,Data!F785&lt;&gt;""),Data!F785,IF(AND(Data!$N$7=6,Data!G785&lt;&gt;""),Data!G785,IF(AND(Data!$N$7=7,Data!H785&lt;&gt;""),Data!H785,IF(AND(Data!$N$7=8,Data!I785&lt;&gt;""),Data!I785,IF(AND(Data!$N$7=9,Data!J785&lt;&gt;""),Data!J785,IF(AND(Data!$N$7=10,Data!K785&lt;&gt;""),Data!K785,""))))))))))</f>
        <v/>
      </c>
    </row>
    <row r="789" spans="2:2" x14ac:dyDescent="0.15">
      <c r="B789" s="159" t="str">
        <f>IF(AND(Data!$N$7=1,Data!B786&lt;&gt;""),Data!B786,IF(AND(Data!$N$7=2,Data!C786&lt;&gt;""),Data!C786,IF(AND(Data!$N$7=3,Data!D786&lt;&gt;""),Data!D786,IF(AND(Data!$N$7=4,Data!E786&lt;&gt;""),Data!E786,IF(AND(Data!$N$7=5,Data!F786&lt;&gt;""),Data!F786,IF(AND(Data!$N$7=6,Data!G786&lt;&gt;""),Data!G786,IF(AND(Data!$N$7=7,Data!H786&lt;&gt;""),Data!H786,IF(AND(Data!$N$7=8,Data!I786&lt;&gt;""),Data!I786,IF(AND(Data!$N$7=9,Data!J786&lt;&gt;""),Data!J786,IF(AND(Data!$N$7=10,Data!K786&lt;&gt;""),Data!K786,""))))))))))</f>
        <v/>
      </c>
    </row>
    <row r="790" spans="2:2" x14ac:dyDescent="0.15">
      <c r="B790" s="159" t="str">
        <f>IF(AND(Data!$N$7=1,Data!B787&lt;&gt;""),Data!B787,IF(AND(Data!$N$7=2,Data!C787&lt;&gt;""),Data!C787,IF(AND(Data!$N$7=3,Data!D787&lt;&gt;""),Data!D787,IF(AND(Data!$N$7=4,Data!E787&lt;&gt;""),Data!E787,IF(AND(Data!$N$7=5,Data!F787&lt;&gt;""),Data!F787,IF(AND(Data!$N$7=6,Data!G787&lt;&gt;""),Data!G787,IF(AND(Data!$N$7=7,Data!H787&lt;&gt;""),Data!H787,IF(AND(Data!$N$7=8,Data!I787&lt;&gt;""),Data!I787,IF(AND(Data!$N$7=9,Data!J787&lt;&gt;""),Data!J787,IF(AND(Data!$N$7=10,Data!K787&lt;&gt;""),Data!K787,""))))))))))</f>
        <v/>
      </c>
    </row>
    <row r="791" spans="2:2" x14ac:dyDescent="0.15">
      <c r="B791" s="159" t="str">
        <f>IF(AND(Data!$N$7=1,Data!B788&lt;&gt;""),Data!B788,IF(AND(Data!$N$7=2,Data!C788&lt;&gt;""),Data!C788,IF(AND(Data!$N$7=3,Data!D788&lt;&gt;""),Data!D788,IF(AND(Data!$N$7=4,Data!E788&lt;&gt;""),Data!E788,IF(AND(Data!$N$7=5,Data!F788&lt;&gt;""),Data!F788,IF(AND(Data!$N$7=6,Data!G788&lt;&gt;""),Data!G788,IF(AND(Data!$N$7=7,Data!H788&lt;&gt;""),Data!H788,IF(AND(Data!$N$7=8,Data!I788&lt;&gt;""),Data!I788,IF(AND(Data!$N$7=9,Data!J788&lt;&gt;""),Data!J788,IF(AND(Data!$N$7=10,Data!K788&lt;&gt;""),Data!K788,""))))))))))</f>
        <v/>
      </c>
    </row>
    <row r="792" spans="2:2" x14ac:dyDescent="0.15">
      <c r="B792" s="159" t="str">
        <f>IF(AND(Data!$N$7=1,Data!B789&lt;&gt;""),Data!B789,IF(AND(Data!$N$7=2,Data!C789&lt;&gt;""),Data!C789,IF(AND(Data!$N$7=3,Data!D789&lt;&gt;""),Data!D789,IF(AND(Data!$N$7=4,Data!E789&lt;&gt;""),Data!E789,IF(AND(Data!$N$7=5,Data!F789&lt;&gt;""),Data!F789,IF(AND(Data!$N$7=6,Data!G789&lt;&gt;""),Data!G789,IF(AND(Data!$N$7=7,Data!H789&lt;&gt;""),Data!H789,IF(AND(Data!$N$7=8,Data!I789&lt;&gt;""),Data!I789,IF(AND(Data!$N$7=9,Data!J789&lt;&gt;""),Data!J789,IF(AND(Data!$N$7=10,Data!K789&lt;&gt;""),Data!K789,""))))))))))</f>
        <v/>
      </c>
    </row>
    <row r="793" spans="2:2" x14ac:dyDescent="0.15">
      <c r="B793" s="159" t="str">
        <f>IF(AND(Data!$N$7=1,Data!B790&lt;&gt;""),Data!B790,IF(AND(Data!$N$7=2,Data!C790&lt;&gt;""),Data!C790,IF(AND(Data!$N$7=3,Data!D790&lt;&gt;""),Data!D790,IF(AND(Data!$N$7=4,Data!E790&lt;&gt;""),Data!E790,IF(AND(Data!$N$7=5,Data!F790&lt;&gt;""),Data!F790,IF(AND(Data!$N$7=6,Data!G790&lt;&gt;""),Data!G790,IF(AND(Data!$N$7=7,Data!H790&lt;&gt;""),Data!H790,IF(AND(Data!$N$7=8,Data!I790&lt;&gt;""),Data!I790,IF(AND(Data!$N$7=9,Data!J790&lt;&gt;""),Data!J790,IF(AND(Data!$N$7=10,Data!K790&lt;&gt;""),Data!K790,""))))))))))</f>
        <v/>
      </c>
    </row>
    <row r="794" spans="2:2" x14ac:dyDescent="0.15">
      <c r="B794" s="159" t="str">
        <f>IF(AND(Data!$N$7=1,Data!B791&lt;&gt;""),Data!B791,IF(AND(Data!$N$7=2,Data!C791&lt;&gt;""),Data!C791,IF(AND(Data!$N$7=3,Data!D791&lt;&gt;""),Data!D791,IF(AND(Data!$N$7=4,Data!E791&lt;&gt;""),Data!E791,IF(AND(Data!$N$7=5,Data!F791&lt;&gt;""),Data!F791,IF(AND(Data!$N$7=6,Data!G791&lt;&gt;""),Data!G791,IF(AND(Data!$N$7=7,Data!H791&lt;&gt;""),Data!H791,IF(AND(Data!$N$7=8,Data!I791&lt;&gt;""),Data!I791,IF(AND(Data!$N$7=9,Data!J791&lt;&gt;""),Data!J791,IF(AND(Data!$N$7=10,Data!K791&lt;&gt;""),Data!K791,""))))))))))</f>
        <v/>
      </c>
    </row>
    <row r="795" spans="2:2" x14ac:dyDescent="0.15">
      <c r="B795" s="159" t="str">
        <f>IF(AND(Data!$N$7=1,Data!B792&lt;&gt;""),Data!B792,IF(AND(Data!$N$7=2,Data!C792&lt;&gt;""),Data!C792,IF(AND(Data!$N$7=3,Data!D792&lt;&gt;""),Data!D792,IF(AND(Data!$N$7=4,Data!E792&lt;&gt;""),Data!E792,IF(AND(Data!$N$7=5,Data!F792&lt;&gt;""),Data!F792,IF(AND(Data!$N$7=6,Data!G792&lt;&gt;""),Data!G792,IF(AND(Data!$N$7=7,Data!H792&lt;&gt;""),Data!H792,IF(AND(Data!$N$7=8,Data!I792&lt;&gt;""),Data!I792,IF(AND(Data!$N$7=9,Data!J792&lt;&gt;""),Data!J792,IF(AND(Data!$N$7=10,Data!K792&lt;&gt;""),Data!K792,""))))))))))</f>
        <v/>
      </c>
    </row>
    <row r="796" spans="2:2" x14ac:dyDescent="0.15">
      <c r="B796" s="159" t="str">
        <f>IF(AND(Data!$N$7=1,Data!B793&lt;&gt;""),Data!B793,IF(AND(Data!$N$7=2,Data!C793&lt;&gt;""),Data!C793,IF(AND(Data!$N$7=3,Data!D793&lt;&gt;""),Data!D793,IF(AND(Data!$N$7=4,Data!E793&lt;&gt;""),Data!E793,IF(AND(Data!$N$7=5,Data!F793&lt;&gt;""),Data!F793,IF(AND(Data!$N$7=6,Data!G793&lt;&gt;""),Data!G793,IF(AND(Data!$N$7=7,Data!H793&lt;&gt;""),Data!H793,IF(AND(Data!$N$7=8,Data!I793&lt;&gt;""),Data!I793,IF(AND(Data!$N$7=9,Data!J793&lt;&gt;""),Data!J793,IF(AND(Data!$N$7=10,Data!K793&lt;&gt;""),Data!K793,""))))))))))</f>
        <v/>
      </c>
    </row>
    <row r="797" spans="2:2" x14ac:dyDescent="0.15">
      <c r="B797" s="159" t="str">
        <f>IF(AND(Data!$N$7=1,Data!B794&lt;&gt;""),Data!B794,IF(AND(Data!$N$7=2,Data!C794&lt;&gt;""),Data!C794,IF(AND(Data!$N$7=3,Data!D794&lt;&gt;""),Data!D794,IF(AND(Data!$N$7=4,Data!E794&lt;&gt;""),Data!E794,IF(AND(Data!$N$7=5,Data!F794&lt;&gt;""),Data!F794,IF(AND(Data!$N$7=6,Data!G794&lt;&gt;""),Data!G794,IF(AND(Data!$N$7=7,Data!H794&lt;&gt;""),Data!H794,IF(AND(Data!$N$7=8,Data!I794&lt;&gt;""),Data!I794,IF(AND(Data!$N$7=9,Data!J794&lt;&gt;""),Data!J794,IF(AND(Data!$N$7=10,Data!K794&lt;&gt;""),Data!K794,""))))))))))</f>
        <v/>
      </c>
    </row>
    <row r="798" spans="2:2" x14ac:dyDescent="0.15">
      <c r="B798" s="159" t="str">
        <f>IF(AND(Data!$N$7=1,Data!B795&lt;&gt;""),Data!B795,IF(AND(Data!$N$7=2,Data!C795&lt;&gt;""),Data!C795,IF(AND(Data!$N$7=3,Data!D795&lt;&gt;""),Data!D795,IF(AND(Data!$N$7=4,Data!E795&lt;&gt;""),Data!E795,IF(AND(Data!$N$7=5,Data!F795&lt;&gt;""),Data!F795,IF(AND(Data!$N$7=6,Data!G795&lt;&gt;""),Data!G795,IF(AND(Data!$N$7=7,Data!H795&lt;&gt;""),Data!H795,IF(AND(Data!$N$7=8,Data!I795&lt;&gt;""),Data!I795,IF(AND(Data!$N$7=9,Data!J795&lt;&gt;""),Data!J795,IF(AND(Data!$N$7=10,Data!K795&lt;&gt;""),Data!K795,""))))))))))</f>
        <v/>
      </c>
    </row>
    <row r="799" spans="2:2" x14ac:dyDescent="0.15">
      <c r="B799" s="159" t="str">
        <f>IF(AND(Data!$N$7=1,Data!B796&lt;&gt;""),Data!B796,IF(AND(Data!$N$7=2,Data!C796&lt;&gt;""),Data!C796,IF(AND(Data!$N$7=3,Data!D796&lt;&gt;""),Data!D796,IF(AND(Data!$N$7=4,Data!E796&lt;&gt;""),Data!E796,IF(AND(Data!$N$7=5,Data!F796&lt;&gt;""),Data!F796,IF(AND(Data!$N$7=6,Data!G796&lt;&gt;""),Data!G796,IF(AND(Data!$N$7=7,Data!H796&lt;&gt;""),Data!H796,IF(AND(Data!$N$7=8,Data!I796&lt;&gt;""),Data!I796,IF(AND(Data!$N$7=9,Data!J796&lt;&gt;""),Data!J796,IF(AND(Data!$N$7=10,Data!K796&lt;&gt;""),Data!K796,""))))))))))</f>
        <v/>
      </c>
    </row>
    <row r="800" spans="2:2" x14ac:dyDescent="0.15">
      <c r="B800" s="159" t="str">
        <f>IF(AND(Data!$N$7=1,Data!B797&lt;&gt;""),Data!B797,IF(AND(Data!$N$7=2,Data!C797&lt;&gt;""),Data!C797,IF(AND(Data!$N$7=3,Data!D797&lt;&gt;""),Data!D797,IF(AND(Data!$N$7=4,Data!E797&lt;&gt;""),Data!E797,IF(AND(Data!$N$7=5,Data!F797&lt;&gt;""),Data!F797,IF(AND(Data!$N$7=6,Data!G797&lt;&gt;""),Data!G797,IF(AND(Data!$N$7=7,Data!H797&lt;&gt;""),Data!H797,IF(AND(Data!$N$7=8,Data!I797&lt;&gt;""),Data!I797,IF(AND(Data!$N$7=9,Data!J797&lt;&gt;""),Data!J797,IF(AND(Data!$N$7=10,Data!K797&lt;&gt;""),Data!K797,""))))))))))</f>
        <v/>
      </c>
    </row>
    <row r="801" spans="2:2" x14ac:dyDescent="0.15">
      <c r="B801" s="159" t="str">
        <f>IF(AND(Data!$N$7=1,Data!B798&lt;&gt;""),Data!B798,IF(AND(Data!$N$7=2,Data!C798&lt;&gt;""),Data!C798,IF(AND(Data!$N$7=3,Data!D798&lt;&gt;""),Data!D798,IF(AND(Data!$N$7=4,Data!E798&lt;&gt;""),Data!E798,IF(AND(Data!$N$7=5,Data!F798&lt;&gt;""),Data!F798,IF(AND(Data!$N$7=6,Data!G798&lt;&gt;""),Data!G798,IF(AND(Data!$N$7=7,Data!H798&lt;&gt;""),Data!H798,IF(AND(Data!$N$7=8,Data!I798&lt;&gt;""),Data!I798,IF(AND(Data!$N$7=9,Data!J798&lt;&gt;""),Data!J798,IF(AND(Data!$N$7=10,Data!K798&lt;&gt;""),Data!K798,""))))))))))</f>
        <v/>
      </c>
    </row>
    <row r="802" spans="2:2" x14ac:dyDescent="0.15">
      <c r="B802" s="159" t="str">
        <f>IF(AND(Data!$N$7=1,Data!B799&lt;&gt;""),Data!B799,IF(AND(Data!$N$7=2,Data!C799&lt;&gt;""),Data!C799,IF(AND(Data!$N$7=3,Data!D799&lt;&gt;""),Data!D799,IF(AND(Data!$N$7=4,Data!E799&lt;&gt;""),Data!E799,IF(AND(Data!$N$7=5,Data!F799&lt;&gt;""),Data!F799,IF(AND(Data!$N$7=6,Data!G799&lt;&gt;""),Data!G799,IF(AND(Data!$N$7=7,Data!H799&lt;&gt;""),Data!H799,IF(AND(Data!$N$7=8,Data!I799&lt;&gt;""),Data!I799,IF(AND(Data!$N$7=9,Data!J799&lt;&gt;""),Data!J799,IF(AND(Data!$N$7=10,Data!K799&lt;&gt;""),Data!K799,""))))))))))</f>
        <v/>
      </c>
    </row>
    <row r="803" spans="2:2" x14ac:dyDescent="0.15">
      <c r="B803" s="159" t="str">
        <f>IF(AND(Data!$N$7=1,Data!B800&lt;&gt;""),Data!B800,IF(AND(Data!$N$7=2,Data!C800&lt;&gt;""),Data!C800,IF(AND(Data!$N$7=3,Data!D800&lt;&gt;""),Data!D800,IF(AND(Data!$N$7=4,Data!E800&lt;&gt;""),Data!E800,IF(AND(Data!$N$7=5,Data!F800&lt;&gt;""),Data!F800,IF(AND(Data!$N$7=6,Data!G800&lt;&gt;""),Data!G800,IF(AND(Data!$N$7=7,Data!H800&lt;&gt;""),Data!H800,IF(AND(Data!$N$7=8,Data!I800&lt;&gt;""),Data!I800,IF(AND(Data!$N$7=9,Data!J800&lt;&gt;""),Data!J800,IF(AND(Data!$N$7=10,Data!K800&lt;&gt;""),Data!K800,""))))))))))</f>
        <v/>
      </c>
    </row>
    <row r="804" spans="2:2" x14ac:dyDescent="0.15">
      <c r="B804" s="159" t="str">
        <f>IF(AND(Data!$N$7=1,Data!B801&lt;&gt;""),Data!B801,IF(AND(Data!$N$7=2,Data!C801&lt;&gt;""),Data!C801,IF(AND(Data!$N$7=3,Data!D801&lt;&gt;""),Data!D801,IF(AND(Data!$N$7=4,Data!E801&lt;&gt;""),Data!E801,IF(AND(Data!$N$7=5,Data!F801&lt;&gt;""),Data!F801,IF(AND(Data!$N$7=6,Data!G801&lt;&gt;""),Data!G801,IF(AND(Data!$N$7=7,Data!H801&lt;&gt;""),Data!H801,IF(AND(Data!$N$7=8,Data!I801&lt;&gt;""),Data!I801,IF(AND(Data!$N$7=9,Data!J801&lt;&gt;""),Data!J801,IF(AND(Data!$N$7=10,Data!K801&lt;&gt;""),Data!K801,""))))))))))</f>
        <v/>
      </c>
    </row>
    <row r="805" spans="2:2" x14ac:dyDescent="0.15">
      <c r="B805" s="159" t="str">
        <f>IF(AND(Data!$N$7=1,Data!B802&lt;&gt;""),Data!B802,IF(AND(Data!$N$7=2,Data!C802&lt;&gt;""),Data!C802,IF(AND(Data!$N$7=3,Data!D802&lt;&gt;""),Data!D802,IF(AND(Data!$N$7=4,Data!E802&lt;&gt;""),Data!E802,IF(AND(Data!$N$7=5,Data!F802&lt;&gt;""),Data!F802,IF(AND(Data!$N$7=6,Data!G802&lt;&gt;""),Data!G802,IF(AND(Data!$N$7=7,Data!H802&lt;&gt;""),Data!H802,IF(AND(Data!$N$7=8,Data!I802&lt;&gt;""),Data!I802,IF(AND(Data!$N$7=9,Data!J802&lt;&gt;""),Data!J802,IF(AND(Data!$N$7=10,Data!K802&lt;&gt;""),Data!K802,""))))))))))</f>
        <v/>
      </c>
    </row>
    <row r="806" spans="2:2" x14ac:dyDescent="0.15">
      <c r="B806" s="159" t="str">
        <f>IF(AND(Data!$N$7=1,Data!B803&lt;&gt;""),Data!B803,IF(AND(Data!$N$7=2,Data!C803&lt;&gt;""),Data!C803,IF(AND(Data!$N$7=3,Data!D803&lt;&gt;""),Data!D803,IF(AND(Data!$N$7=4,Data!E803&lt;&gt;""),Data!E803,IF(AND(Data!$N$7=5,Data!F803&lt;&gt;""),Data!F803,IF(AND(Data!$N$7=6,Data!G803&lt;&gt;""),Data!G803,IF(AND(Data!$N$7=7,Data!H803&lt;&gt;""),Data!H803,IF(AND(Data!$N$7=8,Data!I803&lt;&gt;""),Data!I803,IF(AND(Data!$N$7=9,Data!J803&lt;&gt;""),Data!J803,IF(AND(Data!$N$7=10,Data!K803&lt;&gt;""),Data!K803,""))))))))))</f>
        <v/>
      </c>
    </row>
    <row r="807" spans="2:2" x14ac:dyDescent="0.15">
      <c r="B807" s="159" t="str">
        <f>IF(AND(Data!$N$7=1,Data!B804&lt;&gt;""),Data!B804,IF(AND(Data!$N$7=2,Data!C804&lt;&gt;""),Data!C804,IF(AND(Data!$N$7=3,Data!D804&lt;&gt;""),Data!D804,IF(AND(Data!$N$7=4,Data!E804&lt;&gt;""),Data!E804,IF(AND(Data!$N$7=5,Data!F804&lt;&gt;""),Data!F804,IF(AND(Data!$N$7=6,Data!G804&lt;&gt;""),Data!G804,IF(AND(Data!$N$7=7,Data!H804&lt;&gt;""),Data!H804,IF(AND(Data!$N$7=8,Data!I804&lt;&gt;""),Data!I804,IF(AND(Data!$N$7=9,Data!J804&lt;&gt;""),Data!J804,IF(AND(Data!$N$7=10,Data!K804&lt;&gt;""),Data!K804,""))))))))))</f>
        <v/>
      </c>
    </row>
    <row r="808" spans="2:2" x14ac:dyDescent="0.15">
      <c r="B808" s="159" t="str">
        <f>IF(AND(Data!$N$7=1,Data!B805&lt;&gt;""),Data!B805,IF(AND(Data!$N$7=2,Data!C805&lt;&gt;""),Data!C805,IF(AND(Data!$N$7=3,Data!D805&lt;&gt;""),Data!D805,IF(AND(Data!$N$7=4,Data!E805&lt;&gt;""),Data!E805,IF(AND(Data!$N$7=5,Data!F805&lt;&gt;""),Data!F805,IF(AND(Data!$N$7=6,Data!G805&lt;&gt;""),Data!G805,IF(AND(Data!$N$7=7,Data!H805&lt;&gt;""),Data!H805,IF(AND(Data!$N$7=8,Data!I805&lt;&gt;""),Data!I805,IF(AND(Data!$N$7=9,Data!J805&lt;&gt;""),Data!J805,IF(AND(Data!$N$7=10,Data!K805&lt;&gt;""),Data!K805,""))))))))))</f>
        <v/>
      </c>
    </row>
    <row r="809" spans="2:2" x14ac:dyDescent="0.15">
      <c r="B809" s="159" t="str">
        <f>IF(AND(Data!$N$7=1,Data!B806&lt;&gt;""),Data!B806,IF(AND(Data!$N$7=2,Data!C806&lt;&gt;""),Data!C806,IF(AND(Data!$N$7=3,Data!D806&lt;&gt;""),Data!D806,IF(AND(Data!$N$7=4,Data!E806&lt;&gt;""),Data!E806,IF(AND(Data!$N$7=5,Data!F806&lt;&gt;""),Data!F806,IF(AND(Data!$N$7=6,Data!G806&lt;&gt;""),Data!G806,IF(AND(Data!$N$7=7,Data!H806&lt;&gt;""),Data!H806,IF(AND(Data!$N$7=8,Data!I806&lt;&gt;""),Data!I806,IF(AND(Data!$N$7=9,Data!J806&lt;&gt;""),Data!J806,IF(AND(Data!$N$7=10,Data!K806&lt;&gt;""),Data!K806,""))))))))))</f>
        <v/>
      </c>
    </row>
    <row r="810" spans="2:2" x14ac:dyDescent="0.15">
      <c r="B810" s="159" t="str">
        <f>IF(AND(Data!$N$7=1,Data!B807&lt;&gt;""),Data!B807,IF(AND(Data!$N$7=2,Data!C807&lt;&gt;""),Data!C807,IF(AND(Data!$N$7=3,Data!D807&lt;&gt;""),Data!D807,IF(AND(Data!$N$7=4,Data!E807&lt;&gt;""),Data!E807,IF(AND(Data!$N$7=5,Data!F807&lt;&gt;""),Data!F807,IF(AND(Data!$N$7=6,Data!G807&lt;&gt;""),Data!G807,IF(AND(Data!$N$7=7,Data!H807&lt;&gt;""),Data!H807,IF(AND(Data!$N$7=8,Data!I807&lt;&gt;""),Data!I807,IF(AND(Data!$N$7=9,Data!J807&lt;&gt;""),Data!J807,IF(AND(Data!$N$7=10,Data!K807&lt;&gt;""),Data!K807,""))))))))))</f>
        <v/>
      </c>
    </row>
    <row r="811" spans="2:2" x14ac:dyDescent="0.15">
      <c r="B811" s="159" t="str">
        <f>IF(AND(Data!$N$7=1,Data!B808&lt;&gt;""),Data!B808,IF(AND(Data!$N$7=2,Data!C808&lt;&gt;""),Data!C808,IF(AND(Data!$N$7=3,Data!D808&lt;&gt;""),Data!D808,IF(AND(Data!$N$7=4,Data!E808&lt;&gt;""),Data!E808,IF(AND(Data!$N$7=5,Data!F808&lt;&gt;""),Data!F808,IF(AND(Data!$N$7=6,Data!G808&lt;&gt;""),Data!G808,IF(AND(Data!$N$7=7,Data!H808&lt;&gt;""),Data!H808,IF(AND(Data!$N$7=8,Data!I808&lt;&gt;""),Data!I808,IF(AND(Data!$N$7=9,Data!J808&lt;&gt;""),Data!J808,IF(AND(Data!$N$7=10,Data!K808&lt;&gt;""),Data!K808,""))))))))))</f>
        <v/>
      </c>
    </row>
    <row r="812" spans="2:2" x14ac:dyDescent="0.15">
      <c r="B812" s="159" t="str">
        <f>IF(AND(Data!$N$7=1,Data!B809&lt;&gt;""),Data!B809,IF(AND(Data!$N$7=2,Data!C809&lt;&gt;""),Data!C809,IF(AND(Data!$N$7=3,Data!D809&lt;&gt;""),Data!D809,IF(AND(Data!$N$7=4,Data!E809&lt;&gt;""),Data!E809,IF(AND(Data!$N$7=5,Data!F809&lt;&gt;""),Data!F809,IF(AND(Data!$N$7=6,Data!G809&lt;&gt;""),Data!G809,IF(AND(Data!$N$7=7,Data!H809&lt;&gt;""),Data!H809,IF(AND(Data!$N$7=8,Data!I809&lt;&gt;""),Data!I809,IF(AND(Data!$N$7=9,Data!J809&lt;&gt;""),Data!J809,IF(AND(Data!$N$7=10,Data!K809&lt;&gt;""),Data!K809,""))))))))))</f>
        <v/>
      </c>
    </row>
    <row r="813" spans="2:2" x14ac:dyDescent="0.15">
      <c r="B813" s="159" t="str">
        <f>IF(AND(Data!$N$7=1,Data!B810&lt;&gt;""),Data!B810,IF(AND(Data!$N$7=2,Data!C810&lt;&gt;""),Data!C810,IF(AND(Data!$N$7=3,Data!D810&lt;&gt;""),Data!D810,IF(AND(Data!$N$7=4,Data!E810&lt;&gt;""),Data!E810,IF(AND(Data!$N$7=5,Data!F810&lt;&gt;""),Data!F810,IF(AND(Data!$N$7=6,Data!G810&lt;&gt;""),Data!G810,IF(AND(Data!$N$7=7,Data!H810&lt;&gt;""),Data!H810,IF(AND(Data!$N$7=8,Data!I810&lt;&gt;""),Data!I810,IF(AND(Data!$N$7=9,Data!J810&lt;&gt;""),Data!J810,IF(AND(Data!$N$7=10,Data!K810&lt;&gt;""),Data!K810,""))))))))))</f>
        <v/>
      </c>
    </row>
    <row r="814" spans="2:2" x14ac:dyDescent="0.15">
      <c r="B814" s="159" t="str">
        <f>IF(AND(Data!$N$7=1,Data!B811&lt;&gt;""),Data!B811,IF(AND(Data!$N$7=2,Data!C811&lt;&gt;""),Data!C811,IF(AND(Data!$N$7=3,Data!D811&lt;&gt;""),Data!D811,IF(AND(Data!$N$7=4,Data!E811&lt;&gt;""),Data!E811,IF(AND(Data!$N$7=5,Data!F811&lt;&gt;""),Data!F811,IF(AND(Data!$N$7=6,Data!G811&lt;&gt;""),Data!G811,IF(AND(Data!$N$7=7,Data!H811&lt;&gt;""),Data!H811,IF(AND(Data!$N$7=8,Data!I811&lt;&gt;""),Data!I811,IF(AND(Data!$N$7=9,Data!J811&lt;&gt;""),Data!J811,IF(AND(Data!$N$7=10,Data!K811&lt;&gt;""),Data!K811,""))))))))))</f>
        <v/>
      </c>
    </row>
    <row r="815" spans="2:2" x14ac:dyDescent="0.15">
      <c r="B815" s="159" t="str">
        <f>IF(AND(Data!$N$7=1,Data!B812&lt;&gt;""),Data!B812,IF(AND(Data!$N$7=2,Data!C812&lt;&gt;""),Data!C812,IF(AND(Data!$N$7=3,Data!D812&lt;&gt;""),Data!D812,IF(AND(Data!$N$7=4,Data!E812&lt;&gt;""),Data!E812,IF(AND(Data!$N$7=5,Data!F812&lt;&gt;""),Data!F812,IF(AND(Data!$N$7=6,Data!G812&lt;&gt;""),Data!G812,IF(AND(Data!$N$7=7,Data!H812&lt;&gt;""),Data!H812,IF(AND(Data!$N$7=8,Data!I812&lt;&gt;""),Data!I812,IF(AND(Data!$N$7=9,Data!J812&lt;&gt;""),Data!J812,IF(AND(Data!$N$7=10,Data!K812&lt;&gt;""),Data!K812,""))))))))))</f>
        <v/>
      </c>
    </row>
    <row r="816" spans="2:2" x14ac:dyDescent="0.15">
      <c r="B816" s="159" t="str">
        <f>IF(AND(Data!$N$7=1,Data!B813&lt;&gt;""),Data!B813,IF(AND(Data!$N$7=2,Data!C813&lt;&gt;""),Data!C813,IF(AND(Data!$N$7=3,Data!D813&lt;&gt;""),Data!D813,IF(AND(Data!$N$7=4,Data!E813&lt;&gt;""),Data!E813,IF(AND(Data!$N$7=5,Data!F813&lt;&gt;""),Data!F813,IF(AND(Data!$N$7=6,Data!G813&lt;&gt;""),Data!G813,IF(AND(Data!$N$7=7,Data!H813&lt;&gt;""),Data!H813,IF(AND(Data!$N$7=8,Data!I813&lt;&gt;""),Data!I813,IF(AND(Data!$N$7=9,Data!J813&lt;&gt;""),Data!J813,IF(AND(Data!$N$7=10,Data!K813&lt;&gt;""),Data!K813,""))))))))))</f>
        <v/>
      </c>
    </row>
    <row r="817" spans="2:2" x14ac:dyDescent="0.15">
      <c r="B817" s="159" t="str">
        <f>IF(AND(Data!$N$7=1,Data!B814&lt;&gt;""),Data!B814,IF(AND(Data!$N$7=2,Data!C814&lt;&gt;""),Data!C814,IF(AND(Data!$N$7=3,Data!D814&lt;&gt;""),Data!D814,IF(AND(Data!$N$7=4,Data!E814&lt;&gt;""),Data!E814,IF(AND(Data!$N$7=5,Data!F814&lt;&gt;""),Data!F814,IF(AND(Data!$N$7=6,Data!G814&lt;&gt;""),Data!G814,IF(AND(Data!$N$7=7,Data!H814&lt;&gt;""),Data!H814,IF(AND(Data!$N$7=8,Data!I814&lt;&gt;""),Data!I814,IF(AND(Data!$N$7=9,Data!J814&lt;&gt;""),Data!J814,IF(AND(Data!$N$7=10,Data!K814&lt;&gt;""),Data!K814,""))))))))))</f>
        <v/>
      </c>
    </row>
    <row r="818" spans="2:2" x14ac:dyDescent="0.15">
      <c r="B818" s="159" t="str">
        <f>IF(AND(Data!$N$7=1,Data!B815&lt;&gt;""),Data!B815,IF(AND(Data!$N$7=2,Data!C815&lt;&gt;""),Data!C815,IF(AND(Data!$N$7=3,Data!D815&lt;&gt;""),Data!D815,IF(AND(Data!$N$7=4,Data!E815&lt;&gt;""),Data!E815,IF(AND(Data!$N$7=5,Data!F815&lt;&gt;""),Data!F815,IF(AND(Data!$N$7=6,Data!G815&lt;&gt;""),Data!G815,IF(AND(Data!$N$7=7,Data!H815&lt;&gt;""),Data!H815,IF(AND(Data!$N$7=8,Data!I815&lt;&gt;""),Data!I815,IF(AND(Data!$N$7=9,Data!J815&lt;&gt;""),Data!J815,IF(AND(Data!$N$7=10,Data!K815&lt;&gt;""),Data!K815,""))))))))))</f>
        <v/>
      </c>
    </row>
    <row r="819" spans="2:2" x14ac:dyDescent="0.15">
      <c r="B819" s="159" t="str">
        <f>IF(AND(Data!$N$7=1,Data!B816&lt;&gt;""),Data!B816,IF(AND(Data!$N$7=2,Data!C816&lt;&gt;""),Data!C816,IF(AND(Data!$N$7=3,Data!D816&lt;&gt;""),Data!D816,IF(AND(Data!$N$7=4,Data!E816&lt;&gt;""),Data!E816,IF(AND(Data!$N$7=5,Data!F816&lt;&gt;""),Data!F816,IF(AND(Data!$N$7=6,Data!G816&lt;&gt;""),Data!G816,IF(AND(Data!$N$7=7,Data!H816&lt;&gt;""),Data!H816,IF(AND(Data!$N$7=8,Data!I816&lt;&gt;""),Data!I816,IF(AND(Data!$N$7=9,Data!J816&lt;&gt;""),Data!J816,IF(AND(Data!$N$7=10,Data!K816&lt;&gt;""),Data!K816,""))))))))))</f>
        <v/>
      </c>
    </row>
    <row r="820" spans="2:2" x14ac:dyDescent="0.15">
      <c r="B820" s="159" t="str">
        <f>IF(AND(Data!$N$7=1,Data!B817&lt;&gt;""),Data!B817,IF(AND(Data!$N$7=2,Data!C817&lt;&gt;""),Data!C817,IF(AND(Data!$N$7=3,Data!D817&lt;&gt;""),Data!D817,IF(AND(Data!$N$7=4,Data!E817&lt;&gt;""),Data!E817,IF(AND(Data!$N$7=5,Data!F817&lt;&gt;""),Data!F817,IF(AND(Data!$N$7=6,Data!G817&lt;&gt;""),Data!G817,IF(AND(Data!$N$7=7,Data!H817&lt;&gt;""),Data!H817,IF(AND(Data!$N$7=8,Data!I817&lt;&gt;""),Data!I817,IF(AND(Data!$N$7=9,Data!J817&lt;&gt;""),Data!J817,IF(AND(Data!$N$7=10,Data!K817&lt;&gt;""),Data!K817,""))))))))))</f>
        <v/>
      </c>
    </row>
    <row r="821" spans="2:2" x14ac:dyDescent="0.15">
      <c r="B821" s="159" t="str">
        <f>IF(AND(Data!$N$7=1,Data!B818&lt;&gt;""),Data!B818,IF(AND(Data!$N$7=2,Data!C818&lt;&gt;""),Data!C818,IF(AND(Data!$N$7=3,Data!D818&lt;&gt;""),Data!D818,IF(AND(Data!$N$7=4,Data!E818&lt;&gt;""),Data!E818,IF(AND(Data!$N$7=5,Data!F818&lt;&gt;""),Data!F818,IF(AND(Data!$N$7=6,Data!G818&lt;&gt;""),Data!G818,IF(AND(Data!$N$7=7,Data!H818&lt;&gt;""),Data!H818,IF(AND(Data!$N$7=8,Data!I818&lt;&gt;""),Data!I818,IF(AND(Data!$N$7=9,Data!J818&lt;&gt;""),Data!J818,IF(AND(Data!$N$7=10,Data!K818&lt;&gt;""),Data!K818,""))))))))))</f>
        <v/>
      </c>
    </row>
    <row r="822" spans="2:2" x14ac:dyDescent="0.15">
      <c r="B822" s="159" t="str">
        <f>IF(AND(Data!$N$7=1,Data!B819&lt;&gt;""),Data!B819,IF(AND(Data!$N$7=2,Data!C819&lt;&gt;""),Data!C819,IF(AND(Data!$N$7=3,Data!D819&lt;&gt;""),Data!D819,IF(AND(Data!$N$7=4,Data!E819&lt;&gt;""),Data!E819,IF(AND(Data!$N$7=5,Data!F819&lt;&gt;""),Data!F819,IF(AND(Data!$N$7=6,Data!G819&lt;&gt;""),Data!G819,IF(AND(Data!$N$7=7,Data!H819&lt;&gt;""),Data!H819,IF(AND(Data!$N$7=8,Data!I819&lt;&gt;""),Data!I819,IF(AND(Data!$N$7=9,Data!J819&lt;&gt;""),Data!J819,IF(AND(Data!$N$7=10,Data!K819&lt;&gt;""),Data!K819,""))))))))))</f>
        <v/>
      </c>
    </row>
    <row r="823" spans="2:2" x14ac:dyDescent="0.15">
      <c r="B823" s="159" t="str">
        <f>IF(AND(Data!$N$7=1,Data!B820&lt;&gt;""),Data!B820,IF(AND(Data!$N$7=2,Data!C820&lt;&gt;""),Data!C820,IF(AND(Data!$N$7=3,Data!D820&lt;&gt;""),Data!D820,IF(AND(Data!$N$7=4,Data!E820&lt;&gt;""),Data!E820,IF(AND(Data!$N$7=5,Data!F820&lt;&gt;""),Data!F820,IF(AND(Data!$N$7=6,Data!G820&lt;&gt;""),Data!G820,IF(AND(Data!$N$7=7,Data!H820&lt;&gt;""),Data!H820,IF(AND(Data!$N$7=8,Data!I820&lt;&gt;""),Data!I820,IF(AND(Data!$N$7=9,Data!J820&lt;&gt;""),Data!J820,IF(AND(Data!$N$7=10,Data!K820&lt;&gt;""),Data!K820,""))))))))))</f>
        <v/>
      </c>
    </row>
    <row r="824" spans="2:2" x14ac:dyDescent="0.15">
      <c r="B824" s="159" t="str">
        <f>IF(AND(Data!$N$7=1,Data!B821&lt;&gt;""),Data!B821,IF(AND(Data!$N$7=2,Data!C821&lt;&gt;""),Data!C821,IF(AND(Data!$N$7=3,Data!D821&lt;&gt;""),Data!D821,IF(AND(Data!$N$7=4,Data!E821&lt;&gt;""),Data!E821,IF(AND(Data!$N$7=5,Data!F821&lt;&gt;""),Data!F821,IF(AND(Data!$N$7=6,Data!G821&lt;&gt;""),Data!G821,IF(AND(Data!$N$7=7,Data!H821&lt;&gt;""),Data!H821,IF(AND(Data!$N$7=8,Data!I821&lt;&gt;""),Data!I821,IF(AND(Data!$N$7=9,Data!J821&lt;&gt;""),Data!J821,IF(AND(Data!$N$7=10,Data!K821&lt;&gt;""),Data!K821,""))))))))))</f>
        <v/>
      </c>
    </row>
    <row r="825" spans="2:2" x14ac:dyDescent="0.15">
      <c r="B825" s="159" t="str">
        <f>IF(AND(Data!$N$7=1,Data!B822&lt;&gt;""),Data!B822,IF(AND(Data!$N$7=2,Data!C822&lt;&gt;""),Data!C822,IF(AND(Data!$N$7=3,Data!D822&lt;&gt;""),Data!D822,IF(AND(Data!$N$7=4,Data!E822&lt;&gt;""),Data!E822,IF(AND(Data!$N$7=5,Data!F822&lt;&gt;""),Data!F822,IF(AND(Data!$N$7=6,Data!G822&lt;&gt;""),Data!G822,IF(AND(Data!$N$7=7,Data!H822&lt;&gt;""),Data!H822,IF(AND(Data!$N$7=8,Data!I822&lt;&gt;""),Data!I822,IF(AND(Data!$N$7=9,Data!J822&lt;&gt;""),Data!J822,IF(AND(Data!$N$7=10,Data!K822&lt;&gt;""),Data!K822,""))))))))))</f>
        <v/>
      </c>
    </row>
    <row r="826" spans="2:2" x14ac:dyDescent="0.15">
      <c r="B826" s="159" t="str">
        <f>IF(AND(Data!$N$7=1,Data!B823&lt;&gt;""),Data!B823,IF(AND(Data!$N$7=2,Data!C823&lt;&gt;""),Data!C823,IF(AND(Data!$N$7=3,Data!D823&lt;&gt;""),Data!D823,IF(AND(Data!$N$7=4,Data!E823&lt;&gt;""),Data!E823,IF(AND(Data!$N$7=5,Data!F823&lt;&gt;""),Data!F823,IF(AND(Data!$N$7=6,Data!G823&lt;&gt;""),Data!G823,IF(AND(Data!$N$7=7,Data!H823&lt;&gt;""),Data!H823,IF(AND(Data!$N$7=8,Data!I823&lt;&gt;""),Data!I823,IF(AND(Data!$N$7=9,Data!J823&lt;&gt;""),Data!J823,IF(AND(Data!$N$7=10,Data!K823&lt;&gt;""),Data!K823,""))))))))))</f>
        <v/>
      </c>
    </row>
    <row r="827" spans="2:2" x14ac:dyDescent="0.15">
      <c r="B827" s="159" t="str">
        <f>IF(AND(Data!$N$7=1,Data!B824&lt;&gt;""),Data!B824,IF(AND(Data!$N$7=2,Data!C824&lt;&gt;""),Data!C824,IF(AND(Data!$N$7=3,Data!D824&lt;&gt;""),Data!D824,IF(AND(Data!$N$7=4,Data!E824&lt;&gt;""),Data!E824,IF(AND(Data!$N$7=5,Data!F824&lt;&gt;""),Data!F824,IF(AND(Data!$N$7=6,Data!G824&lt;&gt;""),Data!G824,IF(AND(Data!$N$7=7,Data!H824&lt;&gt;""),Data!H824,IF(AND(Data!$N$7=8,Data!I824&lt;&gt;""),Data!I824,IF(AND(Data!$N$7=9,Data!J824&lt;&gt;""),Data!J824,IF(AND(Data!$N$7=10,Data!K824&lt;&gt;""),Data!K824,""))))))))))</f>
        <v/>
      </c>
    </row>
    <row r="828" spans="2:2" x14ac:dyDescent="0.15">
      <c r="B828" s="159" t="str">
        <f>IF(AND(Data!$N$7=1,Data!B825&lt;&gt;""),Data!B825,IF(AND(Data!$N$7=2,Data!C825&lt;&gt;""),Data!C825,IF(AND(Data!$N$7=3,Data!D825&lt;&gt;""),Data!D825,IF(AND(Data!$N$7=4,Data!E825&lt;&gt;""),Data!E825,IF(AND(Data!$N$7=5,Data!F825&lt;&gt;""),Data!F825,IF(AND(Data!$N$7=6,Data!G825&lt;&gt;""),Data!G825,IF(AND(Data!$N$7=7,Data!H825&lt;&gt;""),Data!H825,IF(AND(Data!$N$7=8,Data!I825&lt;&gt;""),Data!I825,IF(AND(Data!$N$7=9,Data!J825&lt;&gt;""),Data!J825,IF(AND(Data!$N$7=10,Data!K825&lt;&gt;""),Data!K825,""))))))))))</f>
        <v/>
      </c>
    </row>
    <row r="829" spans="2:2" x14ac:dyDescent="0.15">
      <c r="B829" s="159" t="str">
        <f>IF(AND(Data!$N$7=1,Data!B826&lt;&gt;""),Data!B826,IF(AND(Data!$N$7=2,Data!C826&lt;&gt;""),Data!C826,IF(AND(Data!$N$7=3,Data!D826&lt;&gt;""),Data!D826,IF(AND(Data!$N$7=4,Data!E826&lt;&gt;""),Data!E826,IF(AND(Data!$N$7=5,Data!F826&lt;&gt;""),Data!F826,IF(AND(Data!$N$7=6,Data!G826&lt;&gt;""),Data!G826,IF(AND(Data!$N$7=7,Data!H826&lt;&gt;""),Data!H826,IF(AND(Data!$N$7=8,Data!I826&lt;&gt;""),Data!I826,IF(AND(Data!$N$7=9,Data!J826&lt;&gt;""),Data!J826,IF(AND(Data!$N$7=10,Data!K826&lt;&gt;""),Data!K826,""))))))))))</f>
        <v/>
      </c>
    </row>
    <row r="830" spans="2:2" x14ac:dyDescent="0.15">
      <c r="B830" s="159" t="str">
        <f>IF(AND(Data!$N$7=1,Data!B827&lt;&gt;""),Data!B827,IF(AND(Data!$N$7=2,Data!C827&lt;&gt;""),Data!C827,IF(AND(Data!$N$7=3,Data!D827&lt;&gt;""),Data!D827,IF(AND(Data!$N$7=4,Data!E827&lt;&gt;""),Data!E827,IF(AND(Data!$N$7=5,Data!F827&lt;&gt;""),Data!F827,IF(AND(Data!$N$7=6,Data!G827&lt;&gt;""),Data!G827,IF(AND(Data!$N$7=7,Data!H827&lt;&gt;""),Data!H827,IF(AND(Data!$N$7=8,Data!I827&lt;&gt;""),Data!I827,IF(AND(Data!$N$7=9,Data!J827&lt;&gt;""),Data!J827,IF(AND(Data!$N$7=10,Data!K827&lt;&gt;""),Data!K827,""))))))))))</f>
        <v/>
      </c>
    </row>
    <row r="831" spans="2:2" x14ac:dyDescent="0.15">
      <c r="B831" s="159" t="str">
        <f>IF(AND(Data!$N$7=1,Data!B828&lt;&gt;""),Data!B828,IF(AND(Data!$N$7=2,Data!C828&lt;&gt;""),Data!C828,IF(AND(Data!$N$7=3,Data!D828&lt;&gt;""),Data!D828,IF(AND(Data!$N$7=4,Data!E828&lt;&gt;""),Data!E828,IF(AND(Data!$N$7=5,Data!F828&lt;&gt;""),Data!F828,IF(AND(Data!$N$7=6,Data!G828&lt;&gt;""),Data!G828,IF(AND(Data!$N$7=7,Data!H828&lt;&gt;""),Data!H828,IF(AND(Data!$N$7=8,Data!I828&lt;&gt;""),Data!I828,IF(AND(Data!$N$7=9,Data!J828&lt;&gt;""),Data!J828,IF(AND(Data!$N$7=10,Data!K828&lt;&gt;""),Data!K828,""))))))))))</f>
        <v/>
      </c>
    </row>
    <row r="832" spans="2:2" x14ac:dyDescent="0.15">
      <c r="B832" s="159" t="str">
        <f>IF(AND(Data!$N$7=1,Data!B829&lt;&gt;""),Data!B829,IF(AND(Data!$N$7=2,Data!C829&lt;&gt;""),Data!C829,IF(AND(Data!$N$7=3,Data!D829&lt;&gt;""),Data!D829,IF(AND(Data!$N$7=4,Data!E829&lt;&gt;""),Data!E829,IF(AND(Data!$N$7=5,Data!F829&lt;&gt;""),Data!F829,IF(AND(Data!$N$7=6,Data!G829&lt;&gt;""),Data!G829,IF(AND(Data!$N$7=7,Data!H829&lt;&gt;""),Data!H829,IF(AND(Data!$N$7=8,Data!I829&lt;&gt;""),Data!I829,IF(AND(Data!$N$7=9,Data!J829&lt;&gt;""),Data!J829,IF(AND(Data!$N$7=10,Data!K829&lt;&gt;""),Data!K829,""))))))))))</f>
        <v/>
      </c>
    </row>
    <row r="833" spans="2:2" x14ac:dyDescent="0.15">
      <c r="B833" s="159" t="str">
        <f>IF(AND(Data!$N$7=1,Data!B830&lt;&gt;""),Data!B830,IF(AND(Data!$N$7=2,Data!C830&lt;&gt;""),Data!C830,IF(AND(Data!$N$7=3,Data!D830&lt;&gt;""),Data!D830,IF(AND(Data!$N$7=4,Data!E830&lt;&gt;""),Data!E830,IF(AND(Data!$N$7=5,Data!F830&lt;&gt;""),Data!F830,IF(AND(Data!$N$7=6,Data!G830&lt;&gt;""),Data!G830,IF(AND(Data!$N$7=7,Data!H830&lt;&gt;""),Data!H830,IF(AND(Data!$N$7=8,Data!I830&lt;&gt;""),Data!I830,IF(AND(Data!$N$7=9,Data!J830&lt;&gt;""),Data!J830,IF(AND(Data!$N$7=10,Data!K830&lt;&gt;""),Data!K830,""))))))))))</f>
        <v/>
      </c>
    </row>
    <row r="834" spans="2:2" x14ac:dyDescent="0.15">
      <c r="B834" s="159" t="str">
        <f>IF(AND(Data!$N$7=1,Data!B831&lt;&gt;""),Data!B831,IF(AND(Data!$N$7=2,Data!C831&lt;&gt;""),Data!C831,IF(AND(Data!$N$7=3,Data!D831&lt;&gt;""),Data!D831,IF(AND(Data!$N$7=4,Data!E831&lt;&gt;""),Data!E831,IF(AND(Data!$N$7=5,Data!F831&lt;&gt;""),Data!F831,IF(AND(Data!$N$7=6,Data!G831&lt;&gt;""),Data!G831,IF(AND(Data!$N$7=7,Data!H831&lt;&gt;""),Data!H831,IF(AND(Data!$N$7=8,Data!I831&lt;&gt;""),Data!I831,IF(AND(Data!$N$7=9,Data!J831&lt;&gt;""),Data!J831,IF(AND(Data!$N$7=10,Data!K831&lt;&gt;""),Data!K831,""))))))))))</f>
        <v/>
      </c>
    </row>
    <row r="835" spans="2:2" x14ac:dyDescent="0.15">
      <c r="B835" s="159" t="str">
        <f>IF(AND(Data!$N$7=1,Data!B832&lt;&gt;""),Data!B832,IF(AND(Data!$N$7=2,Data!C832&lt;&gt;""),Data!C832,IF(AND(Data!$N$7=3,Data!D832&lt;&gt;""),Data!D832,IF(AND(Data!$N$7=4,Data!E832&lt;&gt;""),Data!E832,IF(AND(Data!$N$7=5,Data!F832&lt;&gt;""),Data!F832,IF(AND(Data!$N$7=6,Data!G832&lt;&gt;""),Data!G832,IF(AND(Data!$N$7=7,Data!H832&lt;&gt;""),Data!H832,IF(AND(Data!$N$7=8,Data!I832&lt;&gt;""),Data!I832,IF(AND(Data!$N$7=9,Data!J832&lt;&gt;""),Data!J832,IF(AND(Data!$N$7=10,Data!K832&lt;&gt;""),Data!K832,""))))))))))</f>
        <v/>
      </c>
    </row>
    <row r="836" spans="2:2" x14ac:dyDescent="0.15">
      <c r="B836" s="159" t="str">
        <f>IF(AND(Data!$N$7=1,Data!B833&lt;&gt;""),Data!B833,IF(AND(Data!$N$7=2,Data!C833&lt;&gt;""),Data!C833,IF(AND(Data!$N$7=3,Data!D833&lt;&gt;""),Data!D833,IF(AND(Data!$N$7=4,Data!E833&lt;&gt;""),Data!E833,IF(AND(Data!$N$7=5,Data!F833&lt;&gt;""),Data!F833,IF(AND(Data!$N$7=6,Data!G833&lt;&gt;""),Data!G833,IF(AND(Data!$N$7=7,Data!H833&lt;&gt;""),Data!H833,IF(AND(Data!$N$7=8,Data!I833&lt;&gt;""),Data!I833,IF(AND(Data!$N$7=9,Data!J833&lt;&gt;""),Data!J833,IF(AND(Data!$N$7=10,Data!K833&lt;&gt;""),Data!K833,""))))))))))</f>
        <v/>
      </c>
    </row>
    <row r="837" spans="2:2" x14ac:dyDescent="0.15">
      <c r="B837" s="159" t="str">
        <f>IF(AND(Data!$N$7=1,Data!B834&lt;&gt;""),Data!B834,IF(AND(Data!$N$7=2,Data!C834&lt;&gt;""),Data!C834,IF(AND(Data!$N$7=3,Data!D834&lt;&gt;""),Data!D834,IF(AND(Data!$N$7=4,Data!E834&lt;&gt;""),Data!E834,IF(AND(Data!$N$7=5,Data!F834&lt;&gt;""),Data!F834,IF(AND(Data!$N$7=6,Data!G834&lt;&gt;""),Data!G834,IF(AND(Data!$N$7=7,Data!H834&lt;&gt;""),Data!H834,IF(AND(Data!$N$7=8,Data!I834&lt;&gt;""),Data!I834,IF(AND(Data!$N$7=9,Data!J834&lt;&gt;""),Data!J834,IF(AND(Data!$N$7=10,Data!K834&lt;&gt;""),Data!K834,""))))))))))</f>
        <v/>
      </c>
    </row>
    <row r="838" spans="2:2" x14ac:dyDescent="0.15">
      <c r="B838" s="159" t="str">
        <f>IF(AND(Data!$N$7=1,Data!B835&lt;&gt;""),Data!B835,IF(AND(Data!$N$7=2,Data!C835&lt;&gt;""),Data!C835,IF(AND(Data!$N$7=3,Data!D835&lt;&gt;""),Data!D835,IF(AND(Data!$N$7=4,Data!E835&lt;&gt;""),Data!E835,IF(AND(Data!$N$7=5,Data!F835&lt;&gt;""),Data!F835,IF(AND(Data!$N$7=6,Data!G835&lt;&gt;""),Data!G835,IF(AND(Data!$N$7=7,Data!H835&lt;&gt;""),Data!H835,IF(AND(Data!$N$7=8,Data!I835&lt;&gt;""),Data!I835,IF(AND(Data!$N$7=9,Data!J835&lt;&gt;""),Data!J835,IF(AND(Data!$N$7=10,Data!K835&lt;&gt;""),Data!K835,""))))))))))</f>
        <v/>
      </c>
    </row>
    <row r="839" spans="2:2" x14ac:dyDescent="0.15">
      <c r="B839" s="159" t="str">
        <f>IF(AND(Data!$N$7=1,Data!B836&lt;&gt;""),Data!B836,IF(AND(Data!$N$7=2,Data!C836&lt;&gt;""),Data!C836,IF(AND(Data!$N$7=3,Data!D836&lt;&gt;""),Data!D836,IF(AND(Data!$N$7=4,Data!E836&lt;&gt;""),Data!E836,IF(AND(Data!$N$7=5,Data!F836&lt;&gt;""),Data!F836,IF(AND(Data!$N$7=6,Data!G836&lt;&gt;""),Data!G836,IF(AND(Data!$N$7=7,Data!H836&lt;&gt;""),Data!H836,IF(AND(Data!$N$7=8,Data!I836&lt;&gt;""),Data!I836,IF(AND(Data!$N$7=9,Data!J836&lt;&gt;""),Data!J836,IF(AND(Data!$N$7=10,Data!K836&lt;&gt;""),Data!K836,""))))))))))</f>
        <v/>
      </c>
    </row>
    <row r="840" spans="2:2" x14ac:dyDescent="0.15">
      <c r="B840" s="159" t="str">
        <f>IF(AND(Data!$N$7=1,Data!B837&lt;&gt;""),Data!B837,IF(AND(Data!$N$7=2,Data!C837&lt;&gt;""),Data!C837,IF(AND(Data!$N$7=3,Data!D837&lt;&gt;""),Data!D837,IF(AND(Data!$N$7=4,Data!E837&lt;&gt;""),Data!E837,IF(AND(Data!$N$7=5,Data!F837&lt;&gt;""),Data!F837,IF(AND(Data!$N$7=6,Data!G837&lt;&gt;""),Data!G837,IF(AND(Data!$N$7=7,Data!H837&lt;&gt;""),Data!H837,IF(AND(Data!$N$7=8,Data!I837&lt;&gt;""),Data!I837,IF(AND(Data!$N$7=9,Data!J837&lt;&gt;""),Data!J837,IF(AND(Data!$N$7=10,Data!K837&lt;&gt;""),Data!K837,""))))))))))</f>
        <v/>
      </c>
    </row>
    <row r="841" spans="2:2" x14ac:dyDescent="0.15">
      <c r="B841" s="159" t="str">
        <f>IF(AND(Data!$N$7=1,Data!B838&lt;&gt;""),Data!B838,IF(AND(Data!$N$7=2,Data!C838&lt;&gt;""),Data!C838,IF(AND(Data!$N$7=3,Data!D838&lt;&gt;""),Data!D838,IF(AND(Data!$N$7=4,Data!E838&lt;&gt;""),Data!E838,IF(AND(Data!$N$7=5,Data!F838&lt;&gt;""),Data!F838,IF(AND(Data!$N$7=6,Data!G838&lt;&gt;""),Data!G838,IF(AND(Data!$N$7=7,Data!H838&lt;&gt;""),Data!H838,IF(AND(Data!$N$7=8,Data!I838&lt;&gt;""),Data!I838,IF(AND(Data!$N$7=9,Data!J838&lt;&gt;""),Data!J838,IF(AND(Data!$N$7=10,Data!K838&lt;&gt;""),Data!K838,""))))))))))</f>
        <v/>
      </c>
    </row>
    <row r="842" spans="2:2" x14ac:dyDescent="0.15">
      <c r="B842" s="159" t="str">
        <f>IF(AND(Data!$N$7=1,Data!B839&lt;&gt;""),Data!B839,IF(AND(Data!$N$7=2,Data!C839&lt;&gt;""),Data!C839,IF(AND(Data!$N$7=3,Data!D839&lt;&gt;""),Data!D839,IF(AND(Data!$N$7=4,Data!E839&lt;&gt;""),Data!E839,IF(AND(Data!$N$7=5,Data!F839&lt;&gt;""),Data!F839,IF(AND(Data!$N$7=6,Data!G839&lt;&gt;""),Data!G839,IF(AND(Data!$N$7=7,Data!H839&lt;&gt;""),Data!H839,IF(AND(Data!$N$7=8,Data!I839&lt;&gt;""),Data!I839,IF(AND(Data!$N$7=9,Data!J839&lt;&gt;""),Data!J839,IF(AND(Data!$N$7=10,Data!K839&lt;&gt;""),Data!K839,""))))))))))</f>
        <v/>
      </c>
    </row>
    <row r="843" spans="2:2" x14ac:dyDescent="0.15">
      <c r="B843" s="159" t="str">
        <f>IF(AND(Data!$N$7=1,Data!B840&lt;&gt;""),Data!B840,IF(AND(Data!$N$7=2,Data!C840&lt;&gt;""),Data!C840,IF(AND(Data!$N$7=3,Data!D840&lt;&gt;""),Data!D840,IF(AND(Data!$N$7=4,Data!E840&lt;&gt;""),Data!E840,IF(AND(Data!$N$7=5,Data!F840&lt;&gt;""),Data!F840,IF(AND(Data!$N$7=6,Data!G840&lt;&gt;""),Data!G840,IF(AND(Data!$N$7=7,Data!H840&lt;&gt;""),Data!H840,IF(AND(Data!$N$7=8,Data!I840&lt;&gt;""),Data!I840,IF(AND(Data!$N$7=9,Data!J840&lt;&gt;""),Data!J840,IF(AND(Data!$N$7=10,Data!K840&lt;&gt;""),Data!K840,""))))))))))</f>
        <v/>
      </c>
    </row>
    <row r="844" spans="2:2" x14ac:dyDescent="0.15">
      <c r="B844" s="159" t="str">
        <f>IF(AND(Data!$N$7=1,Data!B841&lt;&gt;""),Data!B841,IF(AND(Data!$N$7=2,Data!C841&lt;&gt;""),Data!C841,IF(AND(Data!$N$7=3,Data!D841&lt;&gt;""),Data!D841,IF(AND(Data!$N$7=4,Data!E841&lt;&gt;""),Data!E841,IF(AND(Data!$N$7=5,Data!F841&lt;&gt;""),Data!F841,IF(AND(Data!$N$7=6,Data!G841&lt;&gt;""),Data!G841,IF(AND(Data!$N$7=7,Data!H841&lt;&gt;""),Data!H841,IF(AND(Data!$N$7=8,Data!I841&lt;&gt;""),Data!I841,IF(AND(Data!$N$7=9,Data!J841&lt;&gt;""),Data!J841,IF(AND(Data!$N$7=10,Data!K841&lt;&gt;""),Data!K841,""))))))))))</f>
        <v/>
      </c>
    </row>
    <row r="845" spans="2:2" x14ac:dyDescent="0.15">
      <c r="B845" s="159" t="str">
        <f>IF(AND(Data!$N$7=1,Data!B842&lt;&gt;""),Data!B842,IF(AND(Data!$N$7=2,Data!C842&lt;&gt;""),Data!C842,IF(AND(Data!$N$7=3,Data!D842&lt;&gt;""),Data!D842,IF(AND(Data!$N$7=4,Data!E842&lt;&gt;""),Data!E842,IF(AND(Data!$N$7=5,Data!F842&lt;&gt;""),Data!F842,IF(AND(Data!$N$7=6,Data!G842&lt;&gt;""),Data!G842,IF(AND(Data!$N$7=7,Data!H842&lt;&gt;""),Data!H842,IF(AND(Data!$N$7=8,Data!I842&lt;&gt;""),Data!I842,IF(AND(Data!$N$7=9,Data!J842&lt;&gt;""),Data!J842,IF(AND(Data!$N$7=10,Data!K842&lt;&gt;""),Data!K842,""))))))))))</f>
        <v/>
      </c>
    </row>
    <row r="846" spans="2:2" x14ac:dyDescent="0.15">
      <c r="B846" s="159" t="str">
        <f>IF(AND(Data!$N$7=1,Data!B843&lt;&gt;""),Data!B843,IF(AND(Data!$N$7=2,Data!C843&lt;&gt;""),Data!C843,IF(AND(Data!$N$7=3,Data!D843&lt;&gt;""),Data!D843,IF(AND(Data!$N$7=4,Data!E843&lt;&gt;""),Data!E843,IF(AND(Data!$N$7=5,Data!F843&lt;&gt;""),Data!F843,IF(AND(Data!$N$7=6,Data!G843&lt;&gt;""),Data!G843,IF(AND(Data!$N$7=7,Data!H843&lt;&gt;""),Data!H843,IF(AND(Data!$N$7=8,Data!I843&lt;&gt;""),Data!I843,IF(AND(Data!$N$7=9,Data!J843&lt;&gt;""),Data!J843,IF(AND(Data!$N$7=10,Data!K843&lt;&gt;""),Data!K843,""))))))))))</f>
        <v/>
      </c>
    </row>
    <row r="847" spans="2:2" x14ac:dyDescent="0.15">
      <c r="B847" s="159" t="str">
        <f>IF(AND(Data!$N$7=1,Data!B844&lt;&gt;""),Data!B844,IF(AND(Data!$N$7=2,Data!C844&lt;&gt;""),Data!C844,IF(AND(Data!$N$7=3,Data!D844&lt;&gt;""),Data!D844,IF(AND(Data!$N$7=4,Data!E844&lt;&gt;""),Data!E844,IF(AND(Data!$N$7=5,Data!F844&lt;&gt;""),Data!F844,IF(AND(Data!$N$7=6,Data!G844&lt;&gt;""),Data!G844,IF(AND(Data!$N$7=7,Data!H844&lt;&gt;""),Data!H844,IF(AND(Data!$N$7=8,Data!I844&lt;&gt;""),Data!I844,IF(AND(Data!$N$7=9,Data!J844&lt;&gt;""),Data!J844,IF(AND(Data!$N$7=10,Data!K844&lt;&gt;""),Data!K844,""))))))))))</f>
        <v/>
      </c>
    </row>
    <row r="848" spans="2:2" x14ac:dyDescent="0.15">
      <c r="B848" s="159" t="str">
        <f>IF(AND(Data!$N$7=1,Data!B845&lt;&gt;""),Data!B845,IF(AND(Data!$N$7=2,Data!C845&lt;&gt;""),Data!C845,IF(AND(Data!$N$7=3,Data!D845&lt;&gt;""),Data!D845,IF(AND(Data!$N$7=4,Data!E845&lt;&gt;""),Data!E845,IF(AND(Data!$N$7=5,Data!F845&lt;&gt;""),Data!F845,IF(AND(Data!$N$7=6,Data!G845&lt;&gt;""),Data!G845,IF(AND(Data!$N$7=7,Data!H845&lt;&gt;""),Data!H845,IF(AND(Data!$N$7=8,Data!I845&lt;&gt;""),Data!I845,IF(AND(Data!$N$7=9,Data!J845&lt;&gt;""),Data!J845,IF(AND(Data!$N$7=10,Data!K845&lt;&gt;""),Data!K845,""))))))))))</f>
        <v/>
      </c>
    </row>
    <row r="849" spans="2:2" x14ac:dyDescent="0.15">
      <c r="B849" s="159" t="str">
        <f>IF(AND(Data!$N$7=1,Data!B846&lt;&gt;""),Data!B846,IF(AND(Data!$N$7=2,Data!C846&lt;&gt;""),Data!C846,IF(AND(Data!$N$7=3,Data!D846&lt;&gt;""),Data!D846,IF(AND(Data!$N$7=4,Data!E846&lt;&gt;""),Data!E846,IF(AND(Data!$N$7=5,Data!F846&lt;&gt;""),Data!F846,IF(AND(Data!$N$7=6,Data!G846&lt;&gt;""),Data!G846,IF(AND(Data!$N$7=7,Data!H846&lt;&gt;""),Data!H846,IF(AND(Data!$N$7=8,Data!I846&lt;&gt;""),Data!I846,IF(AND(Data!$N$7=9,Data!J846&lt;&gt;""),Data!J846,IF(AND(Data!$N$7=10,Data!K846&lt;&gt;""),Data!K846,""))))))))))</f>
        <v/>
      </c>
    </row>
    <row r="850" spans="2:2" x14ac:dyDescent="0.15">
      <c r="B850" s="159" t="str">
        <f>IF(AND(Data!$N$7=1,Data!B847&lt;&gt;""),Data!B847,IF(AND(Data!$N$7=2,Data!C847&lt;&gt;""),Data!C847,IF(AND(Data!$N$7=3,Data!D847&lt;&gt;""),Data!D847,IF(AND(Data!$N$7=4,Data!E847&lt;&gt;""),Data!E847,IF(AND(Data!$N$7=5,Data!F847&lt;&gt;""),Data!F847,IF(AND(Data!$N$7=6,Data!G847&lt;&gt;""),Data!G847,IF(AND(Data!$N$7=7,Data!H847&lt;&gt;""),Data!H847,IF(AND(Data!$N$7=8,Data!I847&lt;&gt;""),Data!I847,IF(AND(Data!$N$7=9,Data!J847&lt;&gt;""),Data!J847,IF(AND(Data!$N$7=10,Data!K847&lt;&gt;""),Data!K847,""))))))))))</f>
        <v/>
      </c>
    </row>
    <row r="851" spans="2:2" x14ac:dyDescent="0.15">
      <c r="B851" s="159" t="str">
        <f>IF(AND(Data!$N$7=1,Data!B848&lt;&gt;""),Data!B848,IF(AND(Data!$N$7=2,Data!C848&lt;&gt;""),Data!C848,IF(AND(Data!$N$7=3,Data!D848&lt;&gt;""),Data!D848,IF(AND(Data!$N$7=4,Data!E848&lt;&gt;""),Data!E848,IF(AND(Data!$N$7=5,Data!F848&lt;&gt;""),Data!F848,IF(AND(Data!$N$7=6,Data!G848&lt;&gt;""),Data!G848,IF(AND(Data!$N$7=7,Data!H848&lt;&gt;""),Data!H848,IF(AND(Data!$N$7=8,Data!I848&lt;&gt;""),Data!I848,IF(AND(Data!$N$7=9,Data!J848&lt;&gt;""),Data!J848,IF(AND(Data!$N$7=10,Data!K848&lt;&gt;""),Data!K848,""))))))))))</f>
        <v/>
      </c>
    </row>
    <row r="852" spans="2:2" x14ac:dyDescent="0.15">
      <c r="B852" s="159" t="str">
        <f>IF(AND(Data!$N$7=1,Data!B849&lt;&gt;""),Data!B849,IF(AND(Data!$N$7=2,Data!C849&lt;&gt;""),Data!C849,IF(AND(Data!$N$7=3,Data!D849&lt;&gt;""),Data!D849,IF(AND(Data!$N$7=4,Data!E849&lt;&gt;""),Data!E849,IF(AND(Data!$N$7=5,Data!F849&lt;&gt;""),Data!F849,IF(AND(Data!$N$7=6,Data!G849&lt;&gt;""),Data!G849,IF(AND(Data!$N$7=7,Data!H849&lt;&gt;""),Data!H849,IF(AND(Data!$N$7=8,Data!I849&lt;&gt;""),Data!I849,IF(AND(Data!$N$7=9,Data!J849&lt;&gt;""),Data!J849,IF(AND(Data!$N$7=10,Data!K849&lt;&gt;""),Data!K849,""))))))))))</f>
        <v/>
      </c>
    </row>
    <row r="853" spans="2:2" x14ac:dyDescent="0.15">
      <c r="B853" s="159" t="str">
        <f>IF(AND(Data!$N$7=1,Data!B850&lt;&gt;""),Data!B850,IF(AND(Data!$N$7=2,Data!C850&lt;&gt;""),Data!C850,IF(AND(Data!$N$7=3,Data!D850&lt;&gt;""),Data!D850,IF(AND(Data!$N$7=4,Data!E850&lt;&gt;""),Data!E850,IF(AND(Data!$N$7=5,Data!F850&lt;&gt;""),Data!F850,IF(AND(Data!$N$7=6,Data!G850&lt;&gt;""),Data!G850,IF(AND(Data!$N$7=7,Data!H850&lt;&gt;""),Data!H850,IF(AND(Data!$N$7=8,Data!I850&lt;&gt;""),Data!I850,IF(AND(Data!$N$7=9,Data!J850&lt;&gt;""),Data!J850,IF(AND(Data!$N$7=10,Data!K850&lt;&gt;""),Data!K850,""))))))))))</f>
        <v/>
      </c>
    </row>
    <row r="854" spans="2:2" x14ac:dyDescent="0.15">
      <c r="B854" s="159" t="str">
        <f>IF(AND(Data!$N$7=1,Data!B851&lt;&gt;""),Data!B851,IF(AND(Data!$N$7=2,Data!C851&lt;&gt;""),Data!C851,IF(AND(Data!$N$7=3,Data!D851&lt;&gt;""),Data!D851,IF(AND(Data!$N$7=4,Data!E851&lt;&gt;""),Data!E851,IF(AND(Data!$N$7=5,Data!F851&lt;&gt;""),Data!F851,IF(AND(Data!$N$7=6,Data!G851&lt;&gt;""),Data!G851,IF(AND(Data!$N$7=7,Data!H851&lt;&gt;""),Data!H851,IF(AND(Data!$N$7=8,Data!I851&lt;&gt;""),Data!I851,IF(AND(Data!$N$7=9,Data!J851&lt;&gt;""),Data!J851,IF(AND(Data!$N$7=10,Data!K851&lt;&gt;""),Data!K851,""))))))))))</f>
        <v/>
      </c>
    </row>
    <row r="855" spans="2:2" x14ac:dyDescent="0.15">
      <c r="B855" s="159" t="str">
        <f>IF(AND(Data!$N$7=1,Data!B852&lt;&gt;""),Data!B852,IF(AND(Data!$N$7=2,Data!C852&lt;&gt;""),Data!C852,IF(AND(Data!$N$7=3,Data!D852&lt;&gt;""),Data!D852,IF(AND(Data!$N$7=4,Data!E852&lt;&gt;""),Data!E852,IF(AND(Data!$N$7=5,Data!F852&lt;&gt;""),Data!F852,IF(AND(Data!$N$7=6,Data!G852&lt;&gt;""),Data!G852,IF(AND(Data!$N$7=7,Data!H852&lt;&gt;""),Data!H852,IF(AND(Data!$N$7=8,Data!I852&lt;&gt;""),Data!I852,IF(AND(Data!$N$7=9,Data!J852&lt;&gt;""),Data!J852,IF(AND(Data!$N$7=10,Data!K852&lt;&gt;""),Data!K852,""))))))))))</f>
        <v/>
      </c>
    </row>
    <row r="856" spans="2:2" x14ac:dyDescent="0.15">
      <c r="B856" s="159" t="str">
        <f>IF(AND(Data!$N$7=1,Data!B853&lt;&gt;""),Data!B853,IF(AND(Data!$N$7=2,Data!C853&lt;&gt;""),Data!C853,IF(AND(Data!$N$7=3,Data!D853&lt;&gt;""),Data!D853,IF(AND(Data!$N$7=4,Data!E853&lt;&gt;""),Data!E853,IF(AND(Data!$N$7=5,Data!F853&lt;&gt;""),Data!F853,IF(AND(Data!$N$7=6,Data!G853&lt;&gt;""),Data!G853,IF(AND(Data!$N$7=7,Data!H853&lt;&gt;""),Data!H853,IF(AND(Data!$N$7=8,Data!I853&lt;&gt;""),Data!I853,IF(AND(Data!$N$7=9,Data!J853&lt;&gt;""),Data!J853,IF(AND(Data!$N$7=10,Data!K853&lt;&gt;""),Data!K853,""))))))))))</f>
        <v/>
      </c>
    </row>
    <row r="857" spans="2:2" x14ac:dyDescent="0.15">
      <c r="B857" s="159" t="str">
        <f>IF(AND(Data!$N$7=1,Data!B854&lt;&gt;""),Data!B854,IF(AND(Data!$N$7=2,Data!C854&lt;&gt;""),Data!C854,IF(AND(Data!$N$7=3,Data!D854&lt;&gt;""),Data!D854,IF(AND(Data!$N$7=4,Data!E854&lt;&gt;""),Data!E854,IF(AND(Data!$N$7=5,Data!F854&lt;&gt;""),Data!F854,IF(AND(Data!$N$7=6,Data!G854&lt;&gt;""),Data!G854,IF(AND(Data!$N$7=7,Data!H854&lt;&gt;""),Data!H854,IF(AND(Data!$N$7=8,Data!I854&lt;&gt;""),Data!I854,IF(AND(Data!$N$7=9,Data!J854&lt;&gt;""),Data!J854,IF(AND(Data!$N$7=10,Data!K854&lt;&gt;""),Data!K854,""))))))))))</f>
        <v/>
      </c>
    </row>
    <row r="858" spans="2:2" x14ac:dyDescent="0.15">
      <c r="B858" s="159" t="str">
        <f>IF(AND(Data!$N$7=1,Data!B855&lt;&gt;""),Data!B855,IF(AND(Data!$N$7=2,Data!C855&lt;&gt;""),Data!C855,IF(AND(Data!$N$7=3,Data!D855&lt;&gt;""),Data!D855,IF(AND(Data!$N$7=4,Data!E855&lt;&gt;""),Data!E855,IF(AND(Data!$N$7=5,Data!F855&lt;&gt;""),Data!F855,IF(AND(Data!$N$7=6,Data!G855&lt;&gt;""),Data!G855,IF(AND(Data!$N$7=7,Data!H855&lt;&gt;""),Data!H855,IF(AND(Data!$N$7=8,Data!I855&lt;&gt;""),Data!I855,IF(AND(Data!$N$7=9,Data!J855&lt;&gt;""),Data!J855,IF(AND(Data!$N$7=10,Data!K855&lt;&gt;""),Data!K855,""))))))))))</f>
        <v/>
      </c>
    </row>
    <row r="859" spans="2:2" x14ac:dyDescent="0.15">
      <c r="B859" s="159" t="str">
        <f>IF(AND(Data!$N$7=1,Data!B856&lt;&gt;""),Data!B856,IF(AND(Data!$N$7=2,Data!C856&lt;&gt;""),Data!C856,IF(AND(Data!$N$7=3,Data!D856&lt;&gt;""),Data!D856,IF(AND(Data!$N$7=4,Data!E856&lt;&gt;""),Data!E856,IF(AND(Data!$N$7=5,Data!F856&lt;&gt;""),Data!F856,IF(AND(Data!$N$7=6,Data!G856&lt;&gt;""),Data!G856,IF(AND(Data!$N$7=7,Data!H856&lt;&gt;""),Data!H856,IF(AND(Data!$N$7=8,Data!I856&lt;&gt;""),Data!I856,IF(AND(Data!$N$7=9,Data!J856&lt;&gt;""),Data!J856,IF(AND(Data!$N$7=10,Data!K856&lt;&gt;""),Data!K856,""))))))))))</f>
        <v/>
      </c>
    </row>
    <row r="860" spans="2:2" x14ac:dyDescent="0.15">
      <c r="B860" s="159" t="str">
        <f>IF(AND(Data!$N$7=1,Data!B857&lt;&gt;""),Data!B857,IF(AND(Data!$N$7=2,Data!C857&lt;&gt;""),Data!C857,IF(AND(Data!$N$7=3,Data!D857&lt;&gt;""),Data!D857,IF(AND(Data!$N$7=4,Data!E857&lt;&gt;""),Data!E857,IF(AND(Data!$N$7=5,Data!F857&lt;&gt;""),Data!F857,IF(AND(Data!$N$7=6,Data!G857&lt;&gt;""),Data!G857,IF(AND(Data!$N$7=7,Data!H857&lt;&gt;""),Data!H857,IF(AND(Data!$N$7=8,Data!I857&lt;&gt;""),Data!I857,IF(AND(Data!$N$7=9,Data!J857&lt;&gt;""),Data!J857,IF(AND(Data!$N$7=10,Data!K857&lt;&gt;""),Data!K857,""))))))))))</f>
        <v/>
      </c>
    </row>
    <row r="861" spans="2:2" x14ac:dyDescent="0.15">
      <c r="B861" s="159" t="str">
        <f>IF(AND(Data!$N$7=1,Data!B858&lt;&gt;""),Data!B858,IF(AND(Data!$N$7=2,Data!C858&lt;&gt;""),Data!C858,IF(AND(Data!$N$7=3,Data!D858&lt;&gt;""),Data!D858,IF(AND(Data!$N$7=4,Data!E858&lt;&gt;""),Data!E858,IF(AND(Data!$N$7=5,Data!F858&lt;&gt;""),Data!F858,IF(AND(Data!$N$7=6,Data!G858&lt;&gt;""),Data!G858,IF(AND(Data!$N$7=7,Data!H858&lt;&gt;""),Data!H858,IF(AND(Data!$N$7=8,Data!I858&lt;&gt;""),Data!I858,IF(AND(Data!$N$7=9,Data!J858&lt;&gt;""),Data!J858,IF(AND(Data!$N$7=10,Data!K858&lt;&gt;""),Data!K858,""))))))))))</f>
        <v/>
      </c>
    </row>
    <row r="862" spans="2:2" x14ac:dyDescent="0.15">
      <c r="B862" s="159" t="str">
        <f>IF(AND(Data!$N$7=1,Data!B859&lt;&gt;""),Data!B859,IF(AND(Data!$N$7=2,Data!C859&lt;&gt;""),Data!C859,IF(AND(Data!$N$7=3,Data!D859&lt;&gt;""),Data!D859,IF(AND(Data!$N$7=4,Data!E859&lt;&gt;""),Data!E859,IF(AND(Data!$N$7=5,Data!F859&lt;&gt;""),Data!F859,IF(AND(Data!$N$7=6,Data!G859&lt;&gt;""),Data!G859,IF(AND(Data!$N$7=7,Data!H859&lt;&gt;""),Data!H859,IF(AND(Data!$N$7=8,Data!I859&lt;&gt;""),Data!I859,IF(AND(Data!$N$7=9,Data!J859&lt;&gt;""),Data!J859,IF(AND(Data!$N$7=10,Data!K859&lt;&gt;""),Data!K859,""))))))))))</f>
        <v/>
      </c>
    </row>
    <row r="863" spans="2:2" x14ac:dyDescent="0.15">
      <c r="B863" s="159" t="str">
        <f>IF(AND(Data!$N$7=1,Data!B860&lt;&gt;""),Data!B860,IF(AND(Data!$N$7=2,Data!C860&lt;&gt;""),Data!C860,IF(AND(Data!$N$7=3,Data!D860&lt;&gt;""),Data!D860,IF(AND(Data!$N$7=4,Data!E860&lt;&gt;""),Data!E860,IF(AND(Data!$N$7=5,Data!F860&lt;&gt;""),Data!F860,IF(AND(Data!$N$7=6,Data!G860&lt;&gt;""),Data!G860,IF(AND(Data!$N$7=7,Data!H860&lt;&gt;""),Data!H860,IF(AND(Data!$N$7=8,Data!I860&lt;&gt;""),Data!I860,IF(AND(Data!$N$7=9,Data!J860&lt;&gt;""),Data!J860,IF(AND(Data!$N$7=10,Data!K860&lt;&gt;""),Data!K860,""))))))))))</f>
        <v/>
      </c>
    </row>
    <row r="864" spans="2:2" x14ac:dyDescent="0.15">
      <c r="B864" s="159" t="str">
        <f>IF(AND(Data!$N$7=1,Data!B861&lt;&gt;""),Data!B861,IF(AND(Data!$N$7=2,Data!C861&lt;&gt;""),Data!C861,IF(AND(Data!$N$7=3,Data!D861&lt;&gt;""),Data!D861,IF(AND(Data!$N$7=4,Data!E861&lt;&gt;""),Data!E861,IF(AND(Data!$N$7=5,Data!F861&lt;&gt;""),Data!F861,IF(AND(Data!$N$7=6,Data!G861&lt;&gt;""),Data!G861,IF(AND(Data!$N$7=7,Data!H861&lt;&gt;""),Data!H861,IF(AND(Data!$N$7=8,Data!I861&lt;&gt;""),Data!I861,IF(AND(Data!$N$7=9,Data!J861&lt;&gt;""),Data!J861,IF(AND(Data!$N$7=10,Data!K861&lt;&gt;""),Data!K861,""))))))))))</f>
        <v/>
      </c>
    </row>
    <row r="865" spans="2:2" x14ac:dyDescent="0.15">
      <c r="B865" s="159" t="str">
        <f>IF(AND(Data!$N$7=1,Data!B862&lt;&gt;""),Data!B862,IF(AND(Data!$N$7=2,Data!C862&lt;&gt;""),Data!C862,IF(AND(Data!$N$7=3,Data!D862&lt;&gt;""),Data!D862,IF(AND(Data!$N$7=4,Data!E862&lt;&gt;""),Data!E862,IF(AND(Data!$N$7=5,Data!F862&lt;&gt;""),Data!F862,IF(AND(Data!$N$7=6,Data!G862&lt;&gt;""),Data!G862,IF(AND(Data!$N$7=7,Data!H862&lt;&gt;""),Data!H862,IF(AND(Data!$N$7=8,Data!I862&lt;&gt;""),Data!I862,IF(AND(Data!$N$7=9,Data!J862&lt;&gt;""),Data!J862,IF(AND(Data!$N$7=10,Data!K862&lt;&gt;""),Data!K862,""))))))))))</f>
        <v/>
      </c>
    </row>
    <row r="866" spans="2:2" x14ac:dyDescent="0.15">
      <c r="B866" s="159" t="str">
        <f>IF(AND(Data!$N$7=1,Data!B863&lt;&gt;""),Data!B863,IF(AND(Data!$N$7=2,Data!C863&lt;&gt;""),Data!C863,IF(AND(Data!$N$7=3,Data!D863&lt;&gt;""),Data!D863,IF(AND(Data!$N$7=4,Data!E863&lt;&gt;""),Data!E863,IF(AND(Data!$N$7=5,Data!F863&lt;&gt;""),Data!F863,IF(AND(Data!$N$7=6,Data!G863&lt;&gt;""),Data!G863,IF(AND(Data!$N$7=7,Data!H863&lt;&gt;""),Data!H863,IF(AND(Data!$N$7=8,Data!I863&lt;&gt;""),Data!I863,IF(AND(Data!$N$7=9,Data!J863&lt;&gt;""),Data!J863,IF(AND(Data!$N$7=10,Data!K863&lt;&gt;""),Data!K863,""))))))))))</f>
        <v/>
      </c>
    </row>
    <row r="867" spans="2:2" x14ac:dyDescent="0.15">
      <c r="B867" s="159" t="str">
        <f>IF(AND(Data!$N$7=1,Data!B864&lt;&gt;""),Data!B864,IF(AND(Data!$N$7=2,Data!C864&lt;&gt;""),Data!C864,IF(AND(Data!$N$7=3,Data!D864&lt;&gt;""),Data!D864,IF(AND(Data!$N$7=4,Data!E864&lt;&gt;""),Data!E864,IF(AND(Data!$N$7=5,Data!F864&lt;&gt;""),Data!F864,IF(AND(Data!$N$7=6,Data!G864&lt;&gt;""),Data!G864,IF(AND(Data!$N$7=7,Data!H864&lt;&gt;""),Data!H864,IF(AND(Data!$N$7=8,Data!I864&lt;&gt;""),Data!I864,IF(AND(Data!$N$7=9,Data!J864&lt;&gt;""),Data!J864,IF(AND(Data!$N$7=10,Data!K864&lt;&gt;""),Data!K864,""))))))))))</f>
        <v/>
      </c>
    </row>
    <row r="868" spans="2:2" x14ac:dyDescent="0.15">
      <c r="B868" s="159" t="str">
        <f>IF(AND(Data!$N$7=1,Data!B865&lt;&gt;""),Data!B865,IF(AND(Data!$N$7=2,Data!C865&lt;&gt;""),Data!C865,IF(AND(Data!$N$7=3,Data!D865&lt;&gt;""),Data!D865,IF(AND(Data!$N$7=4,Data!E865&lt;&gt;""),Data!E865,IF(AND(Data!$N$7=5,Data!F865&lt;&gt;""),Data!F865,IF(AND(Data!$N$7=6,Data!G865&lt;&gt;""),Data!G865,IF(AND(Data!$N$7=7,Data!H865&lt;&gt;""),Data!H865,IF(AND(Data!$N$7=8,Data!I865&lt;&gt;""),Data!I865,IF(AND(Data!$N$7=9,Data!J865&lt;&gt;""),Data!J865,IF(AND(Data!$N$7=10,Data!K865&lt;&gt;""),Data!K865,""))))))))))</f>
        <v/>
      </c>
    </row>
    <row r="869" spans="2:2" x14ac:dyDescent="0.15">
      <c r="B869" s="159" t="str">
        <f>IF(AND(Data!$N$7=1,Data!B866&lt;&gt;""),Data!B866,IF(AND(Data!$N$7=2,Data!C866&lt;&gt;""),Data!C866,IF(AND(Data!$N$7=3,Data!D866&lt;&gt;""),Data!D866,IF(AND(Data!$N$7=4,Data!E866&lt;&gt;""),Data!E866,IF(AND(Data!$N$7=5,Data!F866&lt;&gt;""),Data!F866,IF(AND(Data!$N$7=6,Data!G866&lt;&gt;""),Data!G866,IF(AND(Data!$N$7=7,Data!H866&lt;&gt;""),Data!H866,IF(AND(Data!$N$7=8,Data!I866&lt;&gt;""),Data!I866,IF(AND(Data!$N$7=9,Data!J866&lt;&gt;""),Data!J866,IF(AND(Data!$N$7=10,Data!K866&lt;&gt;""),Data!K866,""))))))))))</f>
        <v/>
      </c>
    </row>
    <row r="870" spans="2:2" x14ac:dyDescent="0.15">
      <c r="B870" s="159" t="str">
        <f>IF(AND(Data!$N$7=1,Data!B867&lt;&gt;""),Data!B867,IF(AND(Data!$N$7=2,Data!C867&lt;&gt;""),Data!C867,IF(AND(Data!$N$7=3,Data!D867&lt;&gt;""),Data!D867,IF(AND(Data!$N$7=4,Data!E867&lt;&gt;""),Data!E867,IF(AND(Data!$N$7=5,Data!F867&lt;&gt;""),Data!F867,IF(AND(Data!$N$7=6,Data!G867&lt;&gt;""),Data!G867,IF(AND(Data!$N$7=7,Data!H867&lt;&gt;""),Data!H867,IF(AND(Data!$N$7=8,Data!I867&lt;&gt;""),Data!I867,IF(AND(Data!$N$7=9,Data!J867&lt;&gt;""),Data!J867,IF(AND(Data!$N$7=10,Data!K867&lt;&gt;""),Data!K867,""))))))))))</f>
        <v/>
      </c>
    </row>
    <row r="871" spans="2:2" x14ac:dyDescent="0.15">
      <c r="B871" s="159" t="str">
        <f>IF(AND(Data!$N$7=1,Data!B868&lt;&gt;""),Data!B868,IF(AND(Data!$N$7=2,Data!C868&lt;&gt;""),Data!C868,IF(AND(Data!$N$7=3,Data!D868&lt;&gt;""),Data!D868,IF(AND(Data!$N$7=4,Data!E868&lt;&gt;""),Data!E868,IF(AND(Data!$N$7=5,Data!F868&lt;&gt;""),Data!F868,IF(AND(Data!$N$7=6,Data!G868&lt;&gt;""),Data!G868,IF(AND(Data!$N$7=7,Data!H868&lt;&gt;""),Data!H868,IF(AND(Data!$N$7=8,Data!I868&lt;&gt;""),Data!I868,IF(AND(Data!$N$7=9,Data!J868&lt;&gt;""),Data!J868,IF(AND(Data!$N$7=10,Data!K868&lt;&gt;""),Data!K868,""))))))))))</f>
        <v/>
      </c>
    </row>
    <row r="872" spans="2:2" x14ac:dyDescent="0.15">
      <c r="B872" s="159" t="str">
        <f>IF(AND(Data!$N$7=1,Data!B869&lt;&gt;""),Data!B869,IF(AND(Data!$N$7=2,Data!C869&lt;&gt;""),Data!C869,IF(AND(Data!$N$7=3,Data!D869&lt;&gt;""),Data!D869,IF(AND(Data!$N$7=4,Data!E869&lt;&gt;""),Data!E869,IF(AND(Data!$N$7=5,Data!F869&lt;&gt;""),Data!F869,IF(AND(Data!$N$7=6,Data!G869&lt;&gt;""),Data!G869,IF(AND(Data!$N$7=7,Data!H869&lt;&gt;""),Data!H869,IF(AND(Data!$N$7=8,Data!I869&lt;&gt;""),Data!I869,IF(AND(Data!$N$7=9,Data!J869&lt;&gt;""),Data!J869,IF(AND(Data!$N$7=10,Data!K869&lt;&gt;""),Data!K869,""))))))))))</f>
        <v/>
      </c>
    </row>
    <row r="873" spans="2:2" x14ac:dyDescent="0.15">
      <c r="B873" s="159" t="str">
        <f>IF(AND(Data!$N$7=1,Data!B870&lt;&gt;""),Data!B870,IF(AND(Data!$N$7=2,Data!C870&lt;&gt;""),Data!C870,IF(AND(Data!$N$7=3,Data!D870&lt;&gt;""),Data!D870,IF(AND(Data!$N$7=4,Data!E870&lt;&gt;""),Data!E870,IF(AND(Data!$N$7=5,Data!F870&lt;&gt;""),Data!F870,IF(AND(Data!$N$7=6,Data!G870&lt;&gt;""),Data!G870,IF(AND(Data!$N$7=7,Data!H870&lt;&gt;""),Data!H870,IF(AND(Data!$N$7=8,Data!I870&lt;&gt;""),Data!I870,IF(AND(Data!$N$7=9,Data!J870&lt;&gt;""),Data!J870,IF(AND(Data!$N$7=10,Data!K870&lt;&gt;""),Data!K870,""))))))))))</f>
        <v/>
      </c>
    </row>
    <row r="874" spans="2:2" x14ac:dyDescent="0.15">
      <c r="B874" s="159" t="str">
        <f>IF(AND(Data!$N$7=1,Data!B871&lt;&gt;""),Data!B871,IF(AND(Data!$N$7=2,Data!C871&lt;&gt;""),Data!C871,IF(AND(Data!$N$7=3,Data!D871&lt;&gt;""),Data!D871,IF(AND(Data!$N$7=4,Data!E871&lt;&gt;""),Data!E871,IF(AND(Data!$N$7=5,Data!F871&lt;&gt;""),Data!F871,IF(AND(Data!$N$7=6,Data!G871&lt;&gt;""),Data!G871,IF(AND(Data!$N$7=7,Data!H871&lt;&gt;""),Data!H871,IF(AND(Data!$N$7=8,Data!I871&lt;&gt;""),Data!I871,IF(AND(Data!$N$7=9,Data!J871&lt;&gt;""),Data!J871,IF(AND(Data!$N$7=10,Data!K871&lt;&gt;""),Data!K871,""))))))))))</f>
        <v/>
      </c>
    </row>
    <row r="875" spans="2:2" x14ac:dyDescent="0.15">
      <c r="B875" s="159" t="str">
        <f>IF(AND(Data!$N$7=1,Data!B872&lt;&gt;""),Data!B872,IF(AND(Data!$N$7=2,Data!C872&lt;&gt;""),Data!C872,IF(AND(Data!$N$7=3,Data!D872&lt;&gt;""),Data!D872,IF(AND(Data!$N$7=4,Data!E872&lt;&gt;""),Data!E872,IF(AND(Data!$N$7=5,Data!F872&lt;&gt;""),Data!F872,IF(AND(Data!$N$7=6,Data!G872&lt;&gt;""),Data!G872,IF(AND(Data!$N$7=7,Data!H872&lt;&gt;""),Data!H872,IF(AND(Data!$N$7=8,Data!I872&lt;&gt;""),Data!I872,IF(AND(Data!$N$7=9,Data!J872&lt;&gt;""),Data!J872,IF(AND(Data!$N$7=10,Data!K872&lt;&gt;""),Data!K872,""))))))))))</f>
        <v/>
      </c>
    </row>
    <row r="876" spans="2:2" x14ac:dyDescent="0.15">
      <c r="B876" s="159" t="str">
        <f>IF(AND(Data!$N$7=1,Data!B873&lt;&gt;""),Data!B873,IF(AND(Data!$N$7=2,Data!C873&lt;&gt;""),Data!C873,IF(AND(Data!$N$7=3,Data!D873&lt;&gt;""),Data!D873,IF(AND(Data!$N$7=4,Data!E873&lt;&gt;""),Data!E873,IF(AND(Data!$N$7=5,Data!F873&lt;&gt;""),Data!F873,IF(AND(Data!$N$7=6,Data!G873&lt;&gt;""),Data!G873,IF(AND(Data!$N$7=7,Data!H873&lt;&gt;""),Data!H873,IF(AND(Data!$N$7=8,Data!I873&lt;&gt;""),Data!I873,IF(AND(Data!$N$7=9,Data!J873&lt;&gt;""),Data!J873,IF(AND(Data!$N$7=10,Data!K873&lt;&gt;""),Data!K873,""))))))))))</f>
        <v/>
      </c>
    </row>
    <row r="877" spans="2:2" x14ac:dyDescent="0.15">
      <c r="B877" s="159" t="str">
        <f>IF(AND(Data!$N$7=1,Data!B874&lt;&gt;""),Data!B874,IF(AND(Data!$N$7=2,Data!C874&lt;&gt;""),Data!C874,IF(AND(Data!$N$7=3,Data!D874&lt;&gt;""),Data!D874,IF(AND(Data!$N$7=4,Data!E874&lt;&gt;""),Data!E874,IF(AND(Data!$N$7=5,Data!F874&lt;&gt;""),Data!F874,IF(AND(Data!$N$7=6,Data!G874&lt;&gt;""),Data!G874,IF(AND(Data!$N$7=7,Data!H874&lt;&gt;""),Data!H874,IF(AND(Data!$N$7=8,Data!I874&lt;&gt;""),Data!I874,IF(AND(Data!$N$7=9,Data!J874&lt;&gt;""),Data!J874,IF(AND(Data!$N$7=10,Data!K874&lt;&gt;""),Data!K874,""))))))))))</f>
        <v/>
      </c>
    </row>
    <row r="878" spans="2:2" x14ac:dyDescent="0.15">
      <c r="B878" s="159" t="str">
        <f>IF(AND(Data!$N$7=1,Data!B875&lt;&gt;""),Data!B875,IF(AND(Data!$N$7=2,Data!C875&lt;&gt;""),Data!C875,IF(AND(Data!$N$7=3,Data!D875&lt;&gt;""),Data!D875,IF(AND(Data!$N$7=4,Data!E875&lt;&gt;""),Data!E875,IF(AND(Data!$N$7=5,Data!F875&lt;&gt;""),Data!F875,IF(AND(Data!$N$7=6,Data!G875&lt;&gt;""),Data!G875,IF(AND(Data!$N$7=7,Data!H875&lt;&gt;""),Data!H875,IF(AND(Data!$N$7=8,Data!I875&lt;&gt;""),Data!I875,IF(AND(Data!$N$7=9,Data!J875&lt;&gt;""),Data!J875,IF(AND(Data!$N$7=10,Data!K875&lt;&gt;""),Data!K875,""))))))))))</f>
        <v/>
      </c>
    </row>
    <row r="879" spans="2:2" x14ac:dyDescent="0.15">
      <c r="B879" s="159" t="str">
        <f>IF(AND(Data!$N$7=1,Data!B876&lt;&gt;""),Data!B876,IF(AND(Data!$N$7=2,Data!C876&lt;&gt;""),Data!C876,IF(AND(Data!$N$7=3,Data!D876&lt;&gt;""),Data!D876,IF(AND(Data!$N$7=4,Data!E876&lt;&gt;""),Data!E876,IF(AND(Data!$N$7=5,Data!F876&lt;&gt;""),Data!F876,IF(AND(Data!$N$7=6,Data!G876&lt;&gt;""),Data!G876,IF(AND(Data!$N$7=7,Data!H876&lt;&gt;""),Data!H876,IF(AND(Data!$N$7=8,Data!I876&lt;&gt;""),Data!I876,IF(AND(Data!$N$7=9,Data!J876&lt;&gt;""),Data!J876,IF(AND(Data!$N$7=10,Data!K876&lt;&gt;""),Data!K876,""))))))))))</f>
        <v/>
      </c>
    </row>
    <row r="880" spans="2:2" x14ac:dyDescent="0.15">
      <c r="B880" s="159" t="str">
        <f>IF(AND(Data!$N$7=1,Data!B877&lt;&gt;""),Data!B877,IF(AND(Data!$N$7=2,Data!C877&lt;&gt;""),Data!C877,IF(AND(Data!$N$7=3,Data!D877&lt;&gt;""),Data!D877,IF(AND(Data!$N$7=4,Data!E877&lt;&gt;""),Data!E877,IF(AND(Data!$N$7=5,Data!F877&lt;&gt;""),Data!F877,IF(AND(Data!$N$7=6,Data!G877&lt;&gt;""),Data!G877,IF(AND(Data!$N$7=7,Data!H877&lt;&gt;""),Data!H877,IF(AND(Data!$N$7=8,Data!I877&lt;&gt;""),Data!I877,IF(AND(Data!$N$7=9,Data!J877&lt;&gt;""),Data!J877,IF(AND(Data!$N$7=10,Data!K877&lt;&gt;""),Data!K877,""))))))))))</f>
        <v/>
      </c>
    </row>
    <row r="881" spans="2:2" x14ac:dyDescent="0.15">
      <c r="B881" s="159" t="str">
        <f>IF(AND(Data!$N$7=1,Data!B878&lt;&gt;""),Data!B878,IF(AND(Data!$N$7=2,Data!C878&lt;&gt;""),Data!C878,IF(AND(Data!$N$7=3,Data!D878&lt;&gt;""),Data!D878,IF(AND(Data!$N$7=4,Data!E878&lt;&gt;""),Data!E878,IF(AND(Data!$N$7=5,Data!F878&lt;&gt;""),Data!F878,IF(AND(Data!$N$7=6,Data!G878&lt;&gt;""),Data!G878,IF(AND(Data!$N$7=7,Data!H878&lt;&gt;""),Data!H878,IF(AND(Data!$N$7=8,Data!I878&lt;&gt;""),Data!I878,IF(AND(Data!$N$7=9,Data!J878&lt;&gt;""),Data!J878,IF(AND(Data!$N$7=10,Data!K878&lt;&gt;""),Data!K878,""))))))))))</f>
        <v/>
      </c>
    </row>
    <row r="882" spans="2:2" x14ac:dyDescent="0.15">
      <c r="B882" s="159" t="str">
        <f>IF(AND(Data!$N$7=1,Data!B879&lt;&gt;""),Data!B879,IF(AND(Data!$N$7=2,Data!C879&lt;&gt;""),Data!C879,IF(AND(Data!$N$7=3,Data!D879&lt;&gt;""),Data!D879,IF(AND(Data!$N$7=4,Data!E879&lt;&gt;""),Data!E879,IF(AND(Data!$N$7=5,Data!F879&lt;&gt;""),Data!F879,IF(AND(Data!$N$7=6,Data!G879&lt;&gt;""),Data!G879,IF(AND(Data!$N$7=7,Data!H879&lt;&gt;""),Data!H879,IF(AND(Data!$N$7=8,Data!I879&lt;&gt;""),Data!I879,IF(AND(Data!$N$7=9,Data!J879&lt;&gt;""),Data!J879,IF(AND(Data!$N$7=10,Data!K879&lt;&gt;""),Data!K879,""))))))))))</f>
        <v/>
      </c>
    </row>
    <row r="883" spans="2:2" x14ac:dyDescent="0.15">
      <c r="B883" s="159" t="str">
        <f>IF(AND(Data!$N$7=1,Data!B880&lt;&gt;""),Data!B880,IF(AND(Data!$N$7=2,Data!C880&lt;&gt;""),Data!C880,IF(AND(Data!$N$7=3,Data!D880&lt;&gt;""),Data!D880,IF(AND(Data!$N$7=4,Data!E880&lt;&gt;""),Data!E880,IF(AND(Data!$N$7=5,Data!F880&lt;&gt;""),Data!F880,IF(AND(Data!$N$7=6,Data!G880&lt;&gt;""),Data!G880,IF(AND(Data!$N$7=7,Data!H880&lt;&gt;""),Data!H880,IF(AND(Data!$N$7=8,Data!I880&lt;&gt;""),Data!I880,IF(AND(Data!$N$7=9,Data!J880&lt;&gt;""),Data!J880,IF(AND(Data!$N$7=10,Data!K880&lt;&gt;""),Data!K880,""))))))))))</f>
        <v/>
      </c>
    </row>
    <row r="884" spans="2:2" x14ac:dyDescent="0.15">
      <c r="B884" s="159" t="str">
        <f>IF(AND(Data!$N$7=1,Data!B881&lt;&gt;""),Data!B881,IF(AND(Data!$N$7=2,Data!C881&lt;&gt;""),Data!C881,IF(AND(Data!$N$7=3,Data!D881&lt;&gt;""),Data!D881,IF(AND(Data!$N$7=4,Data!E881&lt;&gt;""),Data!E881,IF(AND(Data!$N$7=5,Data!F881&lt;&gt;""),Data!F881,IF(AND(Data!$N$7=6,Data!G881&lt;&gt;""),Data!G881,IF(AND(Data!$N$7=7,Data!H881&lt;&gt;""),Data!H881,IF(AND(Data!$N$7=8,Data!I881&lt;&gt;""),Data!I881,IF(AND(Data!$N$7=9,Data!J881&lt;&gt;""),Data!J881,IF(AND(Data!$N$7=10,Data!K881&lt;&gt;""),Data!K881,""))))))))))</f>
        <v/>
      </c>
    </row>
    <row r="885" spans="2:2" x14ac:dyDescent="0.15">
      <c r="B885" s="159" t="str">
        <f>IF(AND(Data!$N$7=1,Data!B882&lt;&gt;""),Data!B882,IF(AND(Data!$N$7=2,Data!C882&lt;&gt;""),Data!C882,IF(AND(Data!$N$7=3,Data!D882&lt;&gt;""),Data!D882,IF(AND(Data!$N$7=4,Data!E882&lt;&gt;""),Data!E882,IF(AND(Data!$N$7=5,Data!F882&lt;&gt;""),Data!F882,IF(AND(Data!$N$7=6,Data!G882&lt;&gt;""),Data!G882,IF(AND(Data!$N$7=7,Data!H882&lt;&gt;""),Data!H882,IF(AND(Data!$N$7=8,Data!I882&lt;&gt;""),Data!I882,IF(AND(Data!$N$7=9,Data!J882&lt;&gt;""),Data!J882,IF(AND(Data!$N$7=10,Data!K882&lt;&gt;""),Data!K882,""))))))))))</f>
        <v/>
      </c>
    </row>
    <row r="886" spans="2:2" x14ac:dyDescent="0.15">
      <c r="B886" s="159" t="str">
        <f>IF(AND(Data!$N$7=1,Data!B883&lt;&gt;""),Data!B883,IF(AND(Data!$N$7=2,Data!C883&lt;&gt;""),Data!C883,IF(AND(Data!$N$7=3,Data!D883&lt;&gt;""),Data!D883,IF(AND(Data!$N$7=4,Data!E883&lt;&gt;""),Data!E883,IF(AND(Data!$N$7=5,Data!F883&lt;&gt;""),Data!F883,IF(AND(Data!$N$7=6,Data!G883&lt;&gt;""),Data!G883,IF(AND(Data!$N$7=7,Data!H883&lt;&gt;""),Data!H883,IF(AND(Data!$N$7=8,Data!I883&lt;&gt;""),Data!I883,IF(AND(Data!$N$7=9,Data!J883&lt;&gt;""),Data!J883,IF(AND(Data!$N$7=10,Data!K883&lt;&gt;""),Data!K883,""))))))))))</f>
        <v/>
      </c>
    </row>
    <row r="887" spans="2:2" x14ac:dyDescent="0.15">
      <c r="B887" s="159" t="str">
        <f>IF(AND(Data!$N$7=1,Data!B884&lt;&gt;""),Data!B884,IF(AND(Data!$N$7=2,Data!C884&lt;&gt;""),Data!C884,IF(AND(Data!$N$7=3,Data!D884&lt;&gt;""),Data!D884,IF(AND(Data!$N$7=4,Data!E884&lt;&gt;""),Data!E884,IF(AND(Data!$N$7=5,Data!F884&lt;&gt;""),Data!F884,IF(AND(Data!$N$7=6,Data!G884&lt;&gt;""),Data!G884,IF(AND(Data!$N$7=7,Data!H884&lt;&gt;""),Data!H884,IF(AND(Data!$N$7=8,Data!I884&lt;&gt;""),Data!I884,IF(AND(Data!$N$7=9,Data!J884&lt;&gt;""),Data!J884,IF(AND(Data!$N$7=10,Data!K884&lt;&gt;""),Data!K884,""))))))))))</f>
        <v/>
      </c>
    </row>
    <row r="888" spans="2:2" x14ac:dyDescent="0.15">
      <c r="B888" s="159" t="str">
        <f>IF(AND(Data!$N$7=1,Data!B885&lt;&gt;""),Data!B885,IF(AND(Data!$N$7=2,Data!C885&lt;&gt;""),Data!C885,IF(AND(Data!$N$7=3,Data!D885&lt;&gt;""),Data!D885,IF(AND(Data!$N$7=4,Data!E885&lt;&gt;""),Data!E885,IF(AND(Data!$N$7=5,Data!F885&lt;&gt;""),Data!F885,IF(AND(Data!$N$7=6,Data!G885&lt;&gt;""),Data!G885,IF(AND(Data!$N$7=7,Data!H885&lt;&gt;""),Data!H885,IF(AND(Data!$N$7=8,Data!I885&lt;&gt;""),Data!I885,IF(AND(Data!$N$7=9,Data!J885&lt;&gt;""),Data!J885,IF(AND(Data!$N$7=10,Data!K885&lt;&gt;""),Data!K885,""))))))))))</f>
        <v/>
      </c>
    </row>
    <row r="889" spans="2:2" x14ac:dyDescent="0.15">
      <c r="B889" s="159" t="str">
        <f>IF(AND(Data!$N$7=1,Data!B886&lt;&gt;""),Data!B886,IF(AND(Data!$N$7=2,Data!C886&lt;&gt;""),Data!C886,IF(AND(Data!$N$7=3,Data!D886&lt;&gt;""),Data!D886,IF(AND(Data!$N$7=4,Data!E886&lt;&gt;""),Data!E886,IF(AND(Data!$N$7=5,Data!F886&lt;&gt;""),Data!F886,IF(AND(Data!$N$7=6,Data!G886&lt;&gt;""),Data!G886,IF(AND(Data!$N$7=7,Data!H886&lt;&gt;""),Data!H886,IF(AND(Data!$N$7=8,Data!I886&lt;&gt;""),Data!I886,IF(AND(Data!$N$7=9,Data!J886&lt;&gt;""),Data!J886,IF(AND(Data!$N$7=10,Data!K886&lt;&gt;""),Data!K886,""))))))))))</f>
        <v/>
      </c>
    </row>
    <row r="890" spans="2:2" x14ac:dyDescent="0.15">
      <c r="B890" s="159" t="str">
        <f>IF(AND(Data!$N$7=1,Data!B887&lt;&gt;""),Data!B887,IF(AND(Data!$N$7=2,Data!C887&lt;&gt;""),Data!C887,IF(AND(Data!$N$7=3,Data!D887&lt;&gt;""),Data!D887,IF(AND(Data!$N$7=4,Data!E887&lt;&gt;""),Data!E887,IF(AND(Data!$N$7=5,Data!F887&lt;&gt;""),Data!F887,IF(AND(Data!$N$7=6,Data!G887&lt;&gt;""),Data!G887,IF(AND(Data!$N$7=7,Data!H887&lt;&gt;""),Data!H887,IF(AND(Data!$N$7=8,Data!I887&lt;&gt;""),Data!I887,IF(AND(Data!$N$7=9,Data!J887&lt;&gt;""),Data!J887,IF(AND(Data!$N$7=10,Data!K887&lt;&gt;""),Data!K887,""))))))))))</f>
        <v/>
      </c>
    </row>
    <row r="891" spans="2:2" x14ac:dyDescent="0.15">
      <c r="B891" s="159" t="str">
        <f>IF(AND(Data!$N$7=1,Data!B888&lt;&gt;""),Data!B888,IF(AND(Data!$N$7=2,Data!C888&lt;&gt;""),Data!C888,IF(AND(Data!$N$7=3,Data!D888&lt;&gt;""),Data!D888,IF(AND(Data!$N$7=4,Data!E888&lt;&gt;""),Data!E888,IF(AND(Data!$N$7=5,Data!F888&lt;&gt;""),Data!F888,IF(AND(Data!$N$7=6,Data!G888&lt;&gt;""),Data!G888,IF(AND(Data!$N$7=7,Data!H888&lt;&gt;""),Data!H888,IF(AND(Data!$N$7=8,Data!I888&lt;&gt;""),Data!I888,IF(AND(Data!$N$7=9,Data!J888&lt;&gt;""),Data!J888,IF(AND(Data!$N$7=10,Data!K888&lt;&gt;""),Data!K888,""))))))))))</f>
        <v/>
      </c>
    </row>
    <row r="892" spans="2:2" x14ac:dyDescent="0.15">
      <c r="B892" s="159" t="str">
        <f>IF(AND(Data!$N$7=1,Data!B889&lt;&gt;""),Data!B889,IF(AND(Data!$N$7=2,Data!C889&lt;&gt;""),Data!C889,IF(AND(Data!$N$7=3,Data!D889&lt;&gt;""),Data!D889,IF(AND(Data!$N$7=4,Data!E889&lt;&gt;""),Data!E889,IF(AND(Data!$N$7=5,Data!F889&lt;&gt;""),Data!F889,IF(AND(Data!$N$7=6,Data!G889&lt;&gt;""),Data!G889,IF(AND(Data!$N$7=7,Data!H889&lt;&gt;""),Data!H889,IF(AND(Data!$N$7=8,Data!I889&lt;&gt;""),Data!I889,IF(AND(Data!$N$7=9,Data!J889&lt;&gt;""),Data!J889,IF(AND(Data!$N$7=10,Data!K889&lt;&gt;""),Data!K889,""))))))))))</f>
        <v/>
      </c>
    </row>
    <row r="893" spans="2:2" x14ac:dyDescent="0.15">
      <c r="B893" s="159" t="str">
        <f>IF(AND(Data!$N$7=1,Data!B890&lt;&gt;""),Data!B890,IF(AND(Data!$N$7=2,Data!C890&lt;&gt;""),Data!C890,IF(AND(Data!$N$7=3,Data!D890&lt;&gt;""),Data!D890,IF(AND(Data!$N$7=4,Data!E890&lt;&gt;""),Data!E890,IF(AND(Data!$N$7=5,Data!F890&lt;&gt;""),Data!F890,IF(AND(Data!$N$7=6,Data!G890&lt;&gt;""),Data!G890,IF(AND(Data!$N$7=7,Data!H890&lt;&gt;""),Data!H890,IF(AND(Data!$N$7=8,Data!I890&lt;&gt;""),Data!I890,IF(AND(Data!$N$7=9,Data!J890&lt;&gt;""),Data!J890,IF(AND(Data!$N$7=10,Data!K890&lt;&gt;""),Data!K890,""))))))))))</f>
        <v/>
      </c>
    </row>
    <row r="894" spans="2:2" x14ac:dyDescent="0.15">
      <c r="B894" s="159" t="str">
        <f>IF(AND(Data!$N$7=1,Data!B891&lt;&gt;""),Data!B891,IF(AND(Data!$N$7=2,Data!C891&lt;&gt;""),Data!C891,IF(AND(Data!$N$7=3,Data!D891&lt;&gt;""),Data!D891,IF(AND(Data!$N$7=4,Data!E891&lt;&gt;""),Data!E891,IF(AND(Data!$N$7=5,Data!F891&lt;&gt;""),Data!F891,IF(AND(Data!$N$7=6,Data!G891&lt;&gt;""),Data!G891,IF(AND(Data!$N$7=7,Data!H891&lt;&gt;""),Data!H891,IF(AND(Data!$N$7=8,Data!I891&lt;&gt;""),Data!I891,IF(AND(Data!$N$7=9,Data!J891&lt;&gt;""),Data!J891,IF(AND(Data!$N$7=10,Data!K891&lt;&gt;""),Data!K891,""))))))))))</f>
        <v/>
      </c>
    </row>
    <row r="895" spans="2:2" x14ac:dyDescent="0.15">
      <c r="B895" s="159" t="str">
        <f>IF(AND(Data!$N$7=1,Data!B892&lt;&gt;""),Data!B892,IF(AND(Data!$N$7=2,Data!C892&lt;&gt;""),Data!C892,IF(AND(Data!$N$7=3,Data!D892&lt;&gt;""),Data!D892,IF(AND(Data!$N$7=4,Data!E892&lt;&gt;""),Data!E892,IF(AND(Data!$N$7=5,Data!F892&lt;&gt;""),Data!F892,IF(AND(Data!$N$7=6,Data!G892&lt;&gt;""),Data!G892,IF(AND(Data!$N$7=7,Data!H892&lt;&gt;""),Data!H892,IF(AND(Data!$N$7=8,Data!I892&lt;&gt;""),Data!I892,IF(AND(Data!$N$7=9,Data!J892&lt;&gt;""),Data!J892,IF(AND(Data!$N$7=10,Data!K892&lt;&gt;""),Data!K892,""))))))))))</f>
        <v/>
      </c>
    </row>
    <row r="896" spans="2:2" x14ac:dyDescent="0.15">
      <c r="B896" s="159" t="str">
        <f>IF(AND(Data!$N$7=1,Data!B893&lt;&gt;""),Data!B893,IF(AND(Data!$N$7=2,Data!C893&lt;&gt;""),Data!C893,IF(AND(Data!$N$7=3,Data!D893&lt;&gt;""),Data!D893,IF(AND(Data!$N$7=4,Data!E893&lt;&gt;""),Data!E893,IF(AND(Data!$N$7=5,Data!F893&lt;&gt;""),Data!F893,IF(AND(Data!$N$7=6,Data!G893&lt;&gt;""),Data!G893,IF(AND(Data!$N$7=7,Data!H893&lt;&gt;""),Data!H893,IF(AND(Data!$N$7=8,Data!I893&lt;&gt;""),Data!I893,IF(AND(Data!$N$7=9,Data!J893&lt;&gt;""),Data!J893,IF(AND(Data!$N$7=10,Data!K893&lt;&gt;""),Data!K893,""))))))))))</f>
        <v/>
      </c>
    </row>
    <row r="897" spans="2:2" x14ac:dyDescent="0.15">
      <c r="B897" s="159" t="str">
        <f>IF(AND(Data!$N$7=1,Data!B894&lt;&gt;""),Data!B894,IF(AND(Data!$N$7=2,Data!C894&lt;&gt;""),Data!C894,IF(AND(Data!$N$7=3,Data!D894&lt;&gt;""),Data!D894,IF(AND(Data!$N$7=4,Data!E894&lt;&gt;""),Data!E894,IF(AND(Data!$N$7=5,Data!F894&lt;&gt;""),Data!F894,IF(AND(Data!$N$7=6,Data!G894&lt;&gt;""),Data!G894,IF(AND(Data!$N$7=7,Data!H894&lt;&gt;""),Data!H894,IF(AND(Data!$N$7=8,Data!I894&lt;&gt;""),Data!I894,IF(AND(Data!$N$7=9,Data!J894&lt;&gt;""),Data!J894,IF(AND(Data!$N$7=10,Data!K894&lt;&gt;""),Data!K894,""))))))))))</f>
        <v/>
      </c>
    </row>
    <row r="898" spans="2:2" x14ac:dyDescent="0.15">
      <c r="B898" s="159" t="str">
        <f>IF(AND(Data!$N$7=1,Data!B895&lt;&gt;""),Data!B895,IF(AND(Data!$N$7=2,Data!C895&lt;&gt;""),Data!C895,IF(AND(Data!$N$7=3,Data!D895&lt;&gt;""),Data!D895,IF(AND(Data!$N$7=4,Data!E895&lt;&gt;""),Data!E895,IF(AND(Data!$N$7=5,Data!F895&lt;&gt;""),Data!F895,IF(AND(Data!$N$7=6,Data!G895&lt;&gt;""),Data!G895,IF(AND(Data!$N$7=7,Data!H895&lt;&gt;""),Data!H895,IF(AND(Data!$N$7=8,Data!I895&lt;&gt;""),Data!I895,IF(AND(Data!$N$7=9,Data!J895&lt;&gt;""),Data!J895,IF(AND(Data!$N$7=10,Data!K895&lt;&gt;""),Data!K895,""))))))))))</f>
        <v/>
      </c>
    </row>
    <row r="899" spans="2:2" x14ac:dyDescent="0.15">
      <c r="B899" s="159" t="str">
        <f>IF(AND(Data!$N$7=1,Data!B896&lt;&gt;""),Data!B896,IF(AND(Data!$N$7=2,Data!C896&lt;&gt;""),Data!C896,IF(AND(Data!$N$7=3,Data!D896&lt;&gt;""),Data!D896,IF(AND(Data!$N$7=4,Data!E896&lt;&gt;""),Data!E896,IF(AND(Data!$N$7=5,Data!F896&lt;&gt;""),Data!F896,IF(AND(Data!$N$7=6,Data!G896&lt;&gt;""),Data!G896,IF(AND(Data!$N$7=7,Data!H896&lt;&gt;""),Data!H896,IF(AND(Data!$N$7=8,Data!I896&lt;&gt;""),Data!I896,IF(AND(Data!$N$7=9,Data!J896&lt;&gt;""),Data!J896,IF(AND(Data!$N$7=10,Data!K896&lt;&gt;""),Data!K896,""))))))))))</f>
        <v/>
      </c>
    </row>
    <row r="900" spans="2:2" x14ac:dyDescent="0.15">
      <c r="B900" s="159" t="str">
        <f>IF(AND(Data!$N$7=1,Data!B897&lt;&gt;""),Data!B897,IF(AND(Data!$N$7=2,Data!C897&lt;&gt;""),Data!C897,IF(AND(Data!$N$7=3,Data!D897&lt;&gt;""),Data!D897,IF(AND(Data!$N$7=4,Data!E897&lt;&gt;""),Data!E897,IF(AND(Data!$N$7=5,Data!F897&lt;&gt;""),Data!F897,IF(AND(Data!$N$7=6,Data!G897&lt;&gt;""),Data!G897,IF(AND(Data!$N$7=7,Data!H897&lt;&gt;""),Data!H897,IF(AND(Data!$N$7=8,Data!I897&lt;&gt;""),Data!I897,IF(AND(Data!$N$7=9,Data!J897&lt;&gt;""),Data!J897,IF(AND(Data!$N$7=10,Data!K897&lt;&gt;""),Data!K897,""))))))))))</f>
        <v/>
      </c>
    </row>
    <row r="901" spans="2:2" x14ac:dyDescent="0.15">
      <c r="B901" s="159" t="str">
        <f>IF(AND(Data!$N$7=1,Data!B898&lt;&gt;""),Data!B898,IF(AND(Data!$N$7=2,Data!C898&lt;&gt;""),Data!C898,IF(AND(Data!$N$7=3,Data!D898&lt;&gt;""),Data!D898,IF(AND(Data!$N$7=4,Data!E898&lt;&gt;""),Data!E898,IF(AND(Data!$N$7=5,Data!F898&lt;&gt;""),Data!F898,IF(AND(Data!$N$7=6,Data!G898&lt;&gt;""),Data!G898,IF(AND(Data!$N$7=7,Data!H898&lt;&gt;""),Data!H898,IF(AND(Data!$N$7=8,Data!I898&lt;&gt;""),Data!I898,IF(AND(Data!$N$7=9,Data!J898&lt;&gt;""),Data!J898,IF(AND(Data!$N$7=10,Data!K898&lt;&gt;""),Data!K898,""))))))))))</f>
        <v/>
      </c>
    </row>
    <row r="902" spans="2:2" x14ac:dyDescent="0.15">
      <c r="B902" s="159" t="str">
        <f>IF(AND(Data!$N$7=1,Data!B899&lt;&gt;""),Data!B899,IF(AND(Data!$N$7=2,Data!C899&lt;&gt;""),Data!C899,IF(AND(Data!$N$7=3,Data!D899&lt;&gt;""),Data!D899,IF(AND(Data!$N$7=4,Data!E899&lt;&gt;""),Data!E899,IF(AND(Data!$N$7=5,Data!F899&lt;&gt;""),Data!F899,IF(AND(Data!$N$7=6,Data!G899&lt;&gt;""),Data!G899,IF(AND(Data!$N$7=7,Data!H899&lt;&gt;""),Data!H899,IF(AND(Data!$N$7=8,Data!I899&lt;&gt;""),Data!I899,IF(AND(Data!$N$7=9,Data!J899&lt;&gt;""),Data!J899,IF(AND(Data!$N$7=10,Data!K899&lt;&gt;""),Data!K899,""))))))))))</f>
        <v/>
      </c>
    </row>
    <row r="903" spans="2:2" x14ac:dyDescent="0.15">
      <c r="B903" s="159" t="str">
        <f>IF(AND(Data!$N$7=1,Data!B900&lt;&gt;""),Data!B900,IF(AND(Data!$N$7=2,Data!C900&lt;&gt;""),Data!C900,IF(AND(Data!$N$7=3,Data!D900&lt;&gt;""),Data!D900,IF(AND(Data!$N$7=4,Data!E900&lt;&gt;""),Data!E900,IF(AND(Data!$N$7=5,Data!F900&lt;&gt;""),Data!F900,IF(AND(Data!$N$7=6,Data!G900&lt;&gt;""),Data!G900,IF(AND(Data!$N$7=7,Data!H900&lt;&gt;""),Data!H900,IF(AND(Data!$N$7=8,Data!I900&lt;&gt;""),Data!I900,IF(AND(Data!$N$7=9,Data!J900&lt;&gt;""),Data!J900,IF(AND(Data!$N$7=10,Data!K900&lt;&gt;""),Data!K900,""))))))))))</f>
        <v/>
      </c>
    </row>
    <row r="904" spans="2:2" x14ac:dyDescent="0.15">
      <c r="B904" s="159" t="str">
        <f>IF(AND(Data!$N$7=1,Data!B901&lt;&gt;""),Data!B901,IF(AND(Data!$N$7=2,Data!C901&lt;&gt;""),Data!C901,IF(AND(Data!$N$7=3,Data!D901&lt;&gt;""),Data!D901,IF(AND(Data!$N$7=4,Data!E901&lt;&gt;""),Data!E901,IF(AND(Data!$N$7=5,Data!F901&lt;&gt;""),Data!F901,IF(AND(Data!$N$7=6,Data!G901&lt;&gt;""),Data!G901,IF(AND(Data!$N$7=7,Data!H901&lt;&gt;""),Data!H901,IF(AND(Data!$N$7=8,Data!I901&lt;&gt;""),Data!I901,IF(AND(Data!$N$7=9,Data!J901&lt;&gt;""),Data!J901,IF(AND(Data!$N$7=10,Data!K901&lt;&gt;""),Data!K901,""))))))))))</f>
        <v/>
      </c>
    </row>
    <row r="905" spans="2:2" x14ac:dyDescent="0.15">
      <c r="B905" s="159" t="str">
        <f>IF(AND(Data!$N$7=1,Data!B902&lt;&gt;""),Data!B902,IF(AND(Data!$N$7=2,Data!C902&lt;&gt;""),Data!C902,IF(AND(Data!$N$7=3,Data!D902&lt;&gt;""),Data!D902,IF(AND(Data!$N$7=4,Data!E902&lt;&gt;""),Data!E902,IF(AND(Data!$N$7=5,Data!F902&lt;&gt;""),Data!F902,IF(AND(Data!$N$7=6,Data!G902&lt;&gt;""),Data!G902,IF(AND(Data!$N$7=7,Data!H902&lt;&gt;""),Data!H902,IF(AND(Data!$N$7=8,Data!I902&lt;&gt;""),Data!I902,IF(AND(Data!$N$7=9,Data!J902&lt;&gt;""),Data!J902,IF(AND(Data!$N$7=10,Data!K902&lt;&gt;""),Data!K902,""))))))))))</f>
        <v/>
      </c>
    </row>
    <row r="906" spans="2:2" x14ac:dyDescent="0.15">
      <c r="B906" s="159" t="str">
        <f>IF(AND(Data!$N$7=1,Data!B903&lt;&gt;""),Data!B903,IF(AND(Data!$N$7=2,Data!C903&lt;&gt;""),Data!C903,IF(AND(Data!$N$7=3,Data!D903&lt;&gt;""),Data!D903,IF(AND(Data!$N$7=4,Data!E903&lt;&gt;""),Data!E903,IF(AND(Data!$N$7=5,Data!F903&lt;&gt;""),Data!F903,IF(AND(Data!$N$7=6,Data!G903&lt;&gt;""),Data!G903,IF(AND(Data!$N$7=7,Data!H903&lt;&gt;""),Data!H903,IF(AND(Data!$N$7=8,Data!I903&lt;&gt;""),Data!I903,IF(AND(Data!$N$7=9,Data!J903&lt;&gt;""),Data!J903,IF(AND(Data!$N$7=10,Data!K903&lt;&gt;""),Data!K903,""))))))))))</f>
        <v/>
      </c>
    </row>
    <row r="907" spans="2:2" x14ac:dyDescent="0.15">
      <c r="B907" s="159" t="str">
        <f>IF(AND(Data!$N$7=1,Data!B904&lt;&gt;""),Data!B904,IF(AND(Data!$N$7=2,Data!C904&lt;&gt;""),Data!C904,IF(AND(Data!$N$7=3,Data!D904&lt;&gt;""),Data!D904,IF(AND(Data!$N$7=4,Data!E904&lt;&gt;""),Data!E904,IF(AND(Data!$N$7=5,Data!F904&lt;&gt;""),Data!F904,IF(AND(Data!$N$7=6,Data!G904&lt;&gt;""),Data!G904,IF(AND(Data!$N$7=7,Data!H904&lt;&gt;""),Data!H904,IF(AND(Data!$N$7=8,Data!I904&lt;&gt;""),Data!I904,IF(AND(Data!$N$7=9,Data!J904&lt;&gt;""),Data!J904,IF(AND(Data!$N$7=10,Data!K904&lt;&gt;""),Data!K904,""))))))))))</f>
        <v/>
      </c>
    </row>
    <row r="908" spans="2:2" x14ac:dyDescent="0.15">
      <c r="B908" s="159" t="str">
        <f>IF(AND(Data!$N$7=1,Data!B905&lt;&gt;""),Data!B905,IF(AND(Data!$N$7=2,Data!C905&lt;&gt;""),Data!C905,IF(AND(Data!$N$7=3,Data!D905&lt;&gt;""),Data!D905,IF(AND(Data!$N$7=4,Data!E905&lt;&gt;""),Data!E905,IF(AND(Data!$N$7=5,Data!F905&lt;&gt;""),Data!F905,IF(AND(Data!$N$7=6,Data!G905&lt;&gt;""),Data!G905,IF(AND(Data!$N$7=7,Data!H905&lt;&gt;""),Data!H905,IF(AND(Data!$N$7=8,Data!I905&lt;&gt;""),Data!I905,IF(AND(Data!$N$7=9,Data!J905&lt;&gt;""),Data!J905,IF(AND(Data!$N$7=10,Data!K905&lt;&gt;""),Data!K905,""))))))))))</f>
        <v/>
      </c>
    </row>
    <row r="909" spans="2:2" x14ac:dyDescent="0.15">
      <c r="B909" s="159" t="str">
        <f>IF(AND(Data!$N$7=1,Data!B906&lt;&gt;""),Data!B906,IF(AND(Data!$N$7=2,Data!C906&lt;&gt;""),Data!C906,IF(AND(Data!$N$7=3,Data!D906&lt;&gt;""),Data!D906,IF(AND(Data!$N$7=4,Data!E906&lt;&gt;""),Data!E906,IF(AND(Data!$N$7=5,Data!F906&lt;&gt;""),Data!F906,IF(AND(Data!$N$7=6,Data!G906&lt;&gt;""),Data!G906,IF(AND(Data!$N$7=7,Data!H906&lt;&gt;""),Data!H906,IF(AND(Data!$N$7=8,Data!I906&lt;&gt;""),Data!I906,IF(AND(Data!$N$7=9,Data!J906&lt;&gt;""),Data!J906,IF(AND(Data!$N$7=10,Data!K906&lt;&gt;""),Data!K906,""))))))))))</f>
        <v/>
      </c>
    </row>
    <row r="910" spans="2:2" x14ac:dyDescent="0.15">
      <c r="B910" s="159" t="str">
        <f>IF(AND(Data!$N$7=1,Data!B907&lt;&gt;""),Data!B907,IF(AND(Data!$N$7=2,Data!C907&lt;&gt;""),Data!C907,IF(AND(Data!$N$7=3,Data!D907&lt;&gt;""),Data!D907,IF(AND(Data!$N$7=4,Data!E907&lt;&gt;""),Data!E907,IF(AND(Data!$N$7=5,Data!F907&lt;&gt;""),Data!F907,IF(AND(Data!$N$7=6,Data!G907&lt;&gt;""),Data!G907,IF(AND(Data!$N$7=7,Data!H907&lt;&gt;""),Data!H907,IF(AND(Data!$N$7=8,Data!I907&lt;&gt;""),Data!I907,IF(AND(Data!$N$7=9,Data!J907&lt;&gt;""),Data!J907,IF(AND(Data!$N$7=10,Data!K907&lt;&gt;""),Data!K907,""))))))))))</f>
        <v/>
      </c>
    </row>
    <row r="911" spans="2:2" x14ac:dyDescent="0.15">
      <c r="B911" s="159" t="str">
        <f>IF(AND(Data!$N$7=1,Data!B908&lt;&gt;""),Data!B908,IF(AND(Data!$N$7=2,Data!C908&lt;&gt;""),Data!C908,IF(AND(Data!$N$7=3,Data!D908&lt;&gt;""),Data!D908,IF(AND(Data!$N$7=4,Data!E908&lt;&gt;""),Data!E908,IF(AND(Data!$N$7=5,Data!F908&lt;&gt;""),Data!F908,IF(AND(Data!$N$7=6,Data!G908&lt;&gt;""),Data!G908,IF(AND(Data!$N$7=7,Data!H908&lt;&gt;""),Data!H908,IF(AND(Data!$N$7=8,Data!I908&lt;&gt;""),Data!I908,IF(AND(Data!$N$7=9,Data!J908&lt;&gt;""),Data!J908,IF(AND(Data!$N$7=10,Data!K908&lt;&gt;""),Data!K908,""))))))))))</f>
        <v/>
      </c>
    </row>
    <row r="912" spans="2:2" x14ac:dyDescent="0.15">
      <c r="B912" s="159" t="str">
        <f>IF(AND(Data!$N$7=1,Data!B909&lt;&gt;""),Data!B909,IF(AND(Data!$N$7=2,Data!C909&lt;&gt;""),Data!C909,IF(AND(Data!$N$7=3,Data!D909&lt;&gt;""),Data!D909,IF(AND(Data!$N$7=4,Data!E909&lt;&gt;""),Data!E909,IF(AND(Data!$N$7=5,Data!F909&lt;&gt;""),Data!F909,IF(AND(Data!$N$7=6,Data!G909&lt;&gt;""),Data!G909,IF(AND(Data!$N$7=7,Data!H909&lt;&gt;""),Data!H909,IF(AND(Data!$N$7=8,Data!I909&lt;&gt;""),Data!I909,IF(AND(Data!$N$7=9,Data!J909&lt;&gt;""),Data!J909,IF(AND(Data!$N$7=10,Data!K909&lt;&gt;""),Data!K909,""))))))))))</f>
        <v/>
      </c>
    </row>
    <row r="913" spans="2:2" x14ac:dyDescent="0.15">
      <c r="B913" s="159" t="str">
        <f>IF(AND(Data!$N$7=1,Data!B910&lt;&gt;""),Data!B910,IF(AND(Data!$N$7=2,Data!C910&lt;&gt;""),Data!C910,IF(AND(Data!$N$7=3,Data!D910&lt;&gt;""),Data!D910,IF(AND(Data!$N$7=4,Data!E910&lt;&gt;""),Data!E910,IF(AND(Data!$N$7=5,Data!F910&lt;&gt;""),Data!F910,IF(AND(Data!$N$7=6,Data!G910&lt;&gt;""),Data!G910,IF(AND(Data!$N$7=7,Data!H910&lt;&gt;""),Data!H910,IF(AND(Data!$N$7=8,Data!I910&lt;&gt;""),Data!I910,IF(AND(Data!$N$7=9,Data!J910&lt;&gt;""),Data!J910,IF(AND(Data!$N$7=10,Data!K910&lt;&gt;""),Data!K910,""))))))))))</f>
        <v/>
      </c>
    </row>
    <row r="914" spans="2:2" x14ac:dyDescent="0.15">
      <c r="B914" s="159" t="str">
        <f>IF(AND(Data!$N$7=1,Data!B911&lt;&gt;""),Data!B911,IF(AND(Data!$N$7=2,Data!C911&lt;&gt;""),Data!C911,IF(AND(Data!$N$7=3,Data!D911&lt;&gt;""),Data!D911,IF(AND(Data!$N$7=4,Data!E911&lt;&gt;""),Data!E911,IF(AND(Data!$N$7=5,Data!F911&lt;&gt;""),Data!F911,IF(AND(Data!$N$7=6,Data!G911&lt;&gt;""),Data!G911,IF(AND(Data!$N$7=7,Data!H911&lt;&gt;""),Data!H911,IF(AND(Data!$N$7=8,Data!I911&lt;&gt;""),Data!I911,IF(AND(Data!$N$7=9,Data!J911&lt;&gt;""),Data!J911,IF(AND(Data!$N$7=10,Data!K911&lt;&gt;""),Data!K911,""))))))))))</f>
        <v/>
      </c>
    </row>
    <row r="915" spans="2:2" x14ac:dyDescent="0.15">
      <c r="B915" s="159" t="str">
        <f>IF(AND(Data!$N$7=1,Data!B912&lt;&gt;""),Data!B912,IF(AND(Data!$N$7=2,Data!C912&lt;&gt;""),Data!C912,IF(AND(Data!$N$7=3,Data!D912&lt;&gt;""),Data!D912,IF(AND(Data!$N$7=4,Data!E912&lt;&gt;""),Data!E912,IF(AND(Data!$N$7=5,Data!F912&lt;&gt;""),Data!F912,IF(AND(Data!$N$7=6,Data!G912&lt;&gt;""),Data!G912,IF(AND(Data!$N$7=7,Data!H912&lt;&gt;""),Data!H912,IF(AND(Data!$N$7=8,Data!I912&lt;&gt;""),Data!I912,IF(AND(Data!$N$7=9,Data!J912&lt;&gt;""),Data!J912,IF(AND(Data!$N$7=10,Data!K912&lt;&gt;""),Data!K912,""))))))))))</f>
        <v/>
      </c>
    </row>
    <row r="916" spans="2:2" x14ac:dyDescent="0.15">
      <c r="B916" s="159" t="str">
        <f>IF(AND(Data!$N$7=1,Data!B913&lt;&gt;""),Data!B913,IF(AND(Data!$N$7=2,Data!C913&lt;&gt;""),Data!C913,IF(AND(Data!$N$7=3,Data!D913&lt;&gt;""),Data!D913,IF(AND(Data!$N$7=4,Data!E913&lt;&gt;""),Data!E913,IF(AND(Data!$N$7=5,Data!F913&lt;&gt;""),Data!F913,IF(AND(Data!$N$7=6,Data!G913&lt;&gt;""),Data!G913,IF(AND(Data!$N$7=7,Data!H913&lt;&gt;""),Data!H913,IF(AND(Data!$N$7=8,Data!I913&lt;&gt;""),Data!I913,IF(AND(Data!$N$7=9,Data!J913&lt;&gt;""),Data!J913,IF(AND(Data!$N$7=10,Data!K913&lt;&gt;""),Data!K913,""))))))))))</f>
        <v/>
      </c>
    </row>
    <row r="917" spans="2:2" x14ac:dyDescent="0.15">
      <c r="B917" s="159" t="str">
        <f>IF(AND(Data!$N$7=1,Data!B914&lt;&gt;""),Data!B914,IF(AND(Data!$N$7=2,Data!C914&lt;&gt;""),Data!C914,IF(AND(Data!$N$7=3,Data!D914&lt;&gt;""),Data!D914,IF(AND(Data!$N$7=4,Data!E914&lt;&gt;""),Data!E914,IF(AND(Data!$N$7=5,Data!F914&lt;&gt;""),Data!F914,IF(AND(Data!$N$7=6,Data!G914&lt;&gt;""),Data!G914,IF(AND(Data!$N$7=7,Data!H914&lt;&gt;""),Data!H914,IF(AND(Data!$N$7=8,Data!I914&lt;&gt;""),Data!I914,IF(AND(Data!$N$7=9,Data!J914&lt;&gt;""),Data!J914,IF(AND(Data!$N$7=10,Data!K914&lt;&gt;""),Data!K914,""))))))))))</f>
        <v/>
      </c>
    </row>
    <row r="918" spans="2:2" x14ac:dyDescent="0.15">
      <c r="B918" s="159" t="str">
        <f>IF(AND(Data!$N$7=1,Data!B915&lt;&gt;""),Data!B915,IF(AND(Data!$N$7=2,Data!C915&lt;&gt;""),Data!C915,IF(AND(Data!$N$7=3,Data!D915&lt;&gt;""),Data!D915,IF(AND(Data!$N$7=4,Data!E915&lt;&gt;""),Data!E915,IF(AND(Data!$N$7=5,Data!F915&lt;&gt;""),Data!F915,IF(AND(Data!$N$7=6,Data!G915&lt;&gt;""),Data!G915,IF(AND(Data!$N$7=7,Data!H915&lt;&gt;""),Data!H915,IF(AND(Data!$N$7=8,Data!I915&lt;&gt;""),Data!I915,IF(AND(Data!$N$7=9,Data!J915&lt;&gt;""),Data!J915,IF(AND(Data!$N$7=10,Data!K915&lt;&gt;""),Data!K915,""))))))))))</f>
        <v/>
      </c>
    </row>
    <row r="919" spans="2:2" x14ac:dyDescent="0.15">
      <c r="B919" s="159" t="str">
        <f>IF(AND(Data!$N$7=1,Data!B916&lt;&gt;""),Data!B916,IF(AND(Data!$N$7=2,Data!C916&lt;&gt;""),Data!C916,IF(AND(Data!$N$7=3,Data!D916&lt;&gt;""),Data!D916,IF(AND(Data!$N$7=4,Data!E916&lt;&gt;""),Data!E916,IF(AND(Data!$N$7=5,Data!F916&lt;&gt;""),Data!F916,IF(AND(Data!$N$7=6,Data!G916&lt;&gt;""),Data!G916,IF(AND(Data!$N$7=7,Data!H916&lt;&gt;""),Data!H916,IF(AND(Data!$N$7=8,Data!I916&lt;&gt;""),Data!I916,IF(AND(Data!$N$7=9,Data!J916&lt;&gt;""),Data!J916,IF(AND(Data!$N$7=10,Data!K916&lt;&gt;""),Data!K916,""))))))))))</f>
        <v/>
      </c>
    </row>
    <row r="920" spans="2:2" x14ac:dyDescent="0.15">
      <c r="B920" s="159" t="str">
        <f>IF(AND(Data!$N$7=1,Data!B917&lt;&gt;""),Data!B917,IF(AND(Data!$N$7=2,Data!C917&lt;&gt;""),Data!C917,IF(AND(Data!$N$7=3,Data!D917&lt;&gt;""),Data!D917,IF(AND(Data!$N$7=4,Data!E917&lt;&gt;""),Data!E917,IF(AND(Data!$N$7=5,Data!F917&lt;&gt;""),Data!F917,IF(AND(Data!$N$7=6,Data!G917&lt;&gt;""),Data!G917,IF(AND(Data!$N$7=7,Data!H917&lt;&gt;""),Data!H917,IF(AND(Data!$N$7=8,Data!I917&lt;&gt;""),Data!I917,IF(AND(Data!$N$7=9,Data!J917&lt;&gt;""),Data!J917,IF(AND(Data!$N$7=10,Data!K917&lt;&gt;""),Data!K917,""))))))))))</f>
        <v/>
      </c>
    </row>
    <row r="921" spans="2:2" x14ac:dyDescent="0.15">
      <c r="B921" s="159" t="str">
        <f>IF(AND(Data!$N$7=1,Data!B918&lt;&gt;""),Data!B918,IF(AND(Data!$N$7=2,Data!C918&lt;&gt;""),Data!C918,IF(AND(Data!$N$7=3,Data!D918&lt;&gt;""),Data!D918,IF(AND(Data!$N$7=4,Data!E918&lt;&gt;""),Data!E918,IF(AND(Data!$N$7=5,Data!F918&lt;&gt;""),Data!F918,IF(AND(Data!$N$7=6,Data!G918&lt;&gt;""),Data!G918,IF(AND(Data!$N$7=7,Data!H918&lt;&gt;""),Data!H918,IF(AND(Data!$N$7=8,Data!I918&lt;&gt;""),Data!I918,IF(AND(Data!$N$7=9,Data!J918&lt;&gt;""),Data!J918,IF(AND(Data!$N$7=10,Data!K918&lt;&gt;""),Data!K918,""))))))))))</f>
        <v/>
      </c>
    </row>
    <row r="922" spans="2:2" x14ac:dyDescent="0.15">
      <c r="B922" s="159" t="str">
        <f>IF(AND(Data!$N$7=1,Data!B919&lt;&gt;""),Data!B919,IF(AND(Data!$N$7=2,Data!C919&lt;&gt;""),Data!C919,IF(AND(Data!$N$7=3,Data!D919&lt;&gt;""),Data!D919,IF(AND(Data!$N$7=4,Data!E919&lt;&gt;""),Data!E919,IF(AND(Data!$N$7=5,Data!F919&lt;&gt;""),Data!F919,IF(AND(Data!$N$7=6,Data!G919&lt;&gt;""),Data!G919,IF(AND(Data!$N$7=7,Data!H919&lt;&gt;""),Data!H919,IF(AND(Data!$N$7=8,Data!I919&lt;&gt;""),Data!I919,IF(AND(Data!$N$7=9,Data!J919&lt;&gt;""),Data!J919,IF(AND(Data!$N$7=10,Data!K919&lt;&gt;""),Data!K919,""))))))))))</f>
        <v/>
      </c>
    </row>
    <row r="923" spans="2:2" x14ac:dyDescent="0.15">
      <c r="B923" s="159" t="str">
        <f>IF(AND(Data!$N$7=1,Data!B920&lt;&gt;""),Data!B920,IF(AND(Data!$N$7=2,Data!C920&lt;&gt;""),Data!C920,IF(AND(Data!$N$7=3,Data!D920&lt;&gt;""),Data!D920,IF(AND(Data!$N$7=4,Data!E920&lt;&gt;""),Data!E920,IF(AND(Data!$N$7=5,Data!F920&lt;&gt;""),Data!F920,IF(AND(Data!$N$7=6,Data!G920&lt;&gt;""),Data!G920,IF(AND(Data!$N$7=7,Data!H920&lt;&gt;""),Data!H920,IF(AND(Data!$N$7=8,Data!I920&lt;&gt;""),Data!I920,IF(AND(Data!$N$7=9,Data!J920&lt;&gt;""),Data!J920,IF(AND(Data!$N$7=10,Data!K920&lt;&gt;""),Data!K920,""))))))))))</f>
        <v/>
      </c>
    </row>
    <row r="924" spans="2:2" x14ac:dyDescent="0.15">
      <c r="B924" s="159" t="str">
        <f>IF(AND(Data!$N$7=1,Data!B921&lt;&gt;""),Data!B921,IF(AND(Data!$N$7=2,Data!C921&lt;&gt;""),Data!C921,IF(AND(Data!$N$7=3,Data!D921&lt;&gt;""),Data!D921,IF(AND(Data!$N$7=4,Data!E921&lt;&gt;""),Data!E921,IF(AND(Data!$N$7=5,Data!F921&lt;&gt;""),Data!F921,IF(AND(Data!$N$7=6,Data!G921&lt;&gt;""),Data!G921,IF(AND(Data!$N$7=7,Data!H921&lt;&gt;""),Data!H921,IF(AND(Data!$N$7=8,Data!I921&lt;&gt;""),Data!I921,IF(AND(Data!$N$7=9,Data!J921&lt;&gt;""),Data!J921,IF(AND(Data!$N$7=10,Data!K921&lt;&gt;""),Data!K921,""))))))))))</f>
        <v/>
      </c>
    </row>
    <row r="925" spans="2:2" x14ac:dyDescent="0.15">
      <c r="B925" s="159" t="str">
        <f>IF(AND(Data!$N$7=1,Data!B922&lt;&gt;""),Data!B922,IF(AND(Data!$N$7=2,Data!C922&lt;&gt;""),Data!C922,IF(AND(Data!$N$7=3,Data!D922&lt;&gt;""),Data!D922,IF(AND(Data!$N$7=4,Data!E922&lt;&gt;""),Data!E922,IF(AND(Data!$N$7=5,Data!F922&lt;&gt;""),Data!F922,IF(AND(Data!$N$7=6,Data!G922&lt;&gt;""),Data!G922,IF(AND(Data!$N$7=7,Data!H922&lt;&gt;""),Data!H922,IF(AND(Data!$N$7=8,Data!I922&lt;&gt;""),Data!I922,IF(AND(Data!$N$7=9,Data!J922&lt;&gt;""),Data!J922,IF(AND(Data!$N$7=10,Data!K922&lt;&gt;""),Data!K922,""))))))))))</f>
        <v/>
      </c>
    </row>
    <row r="926" spans="2:2" x14ac:dyDescent="0.15">
      <c r="B926" s="159" t="str">
        <f>IF(AND(Data!$N$7=1,Data!B923&lt;&gt;""),Data!B923,IF(AND(Data!$N$7=2,Data!C923&lt;&gt;""),Data!C923,IF(AND(Data!$N$7=3,Data!D923&lt;&gt;""),Data!D923,IF(AND(Data!$N$7=4,Data!E923&lt;&gt;""),Data!E923,IF(AND(Data!$N$7=5,Data!F923&lt;&gt;""),Data!F923,IF(AND(Data!$N$7=6,Data!G923&lt;&gt;""),Data!G923,IF(AND(Data!$N$7=7,Data!H923&lt;&gt;""),Data!H923,IF(AND(Data!$N$7=8,Data!I923&lt;&gt;""),Data!I923,IF(AND(Data!$N$7=9,Data!J923&lt;&gt;""),Data!J923,IF(AND(Data!$N$7=10,Data!K923&lt;&gt;""),Data!K923,""))))))))))</f>
        <v/>
      </c>
    </row>
    <row r="927" spans="2:2" x14ac:dyDescent="0.15">
      <c r="B927" s="159" t="str">
        <f>IF(AND(Data!$N$7=1,Data!B924&lt;&gt;""),Data!B924,IF(AND(Data!$N$7=2,Data!C924&lt;&gt;""),Data!C924,IF(AND(Data!$N$7=3,Data!D924&lt;&gt;""),Data!D924,IF(AND(Data!$N$7=4,Data!E924&lt;&gt;""),Data!E924,IF(AND(Data!$N$7=5,Data!F924&lt;&gt;""),Data!F924,IF(AND(Data!$N$7=6,Data!G924&lt;&gt;""),Data!G924,IF(AND(Data!$N$7=7,Data!H924&lt;&gt;""),Data!H924,IF(AND(Data!$N$7=8,Data!I924&lt;&gt;""),Data!I924,IF(AND(Data!$N$7=9,Data!J924&lt;&gt;""),Data!J924,IF(AND(Data!$N$7=10,Data!K924&lt;&gt;""),Data!K924,""))))))))))</f>
        <v/>
      </c>
    </row>
    <row r="928" spans="2:2" x14ac:dyDescent="0.15">
      <c r="B928" s="159" t="str">
        <f>IF(AND(Data!$N$7=1,Data!B925&lt;&gt;""),Data!B925,IF(AND(Data!$N$7=2,Data!C925&lt;&gt;""),Data!C925,IF(AND(Data!$N$7=3,Data!D925&lt;&gt;""),Data!D925,IF(AND(Data!$N$7=4,Data!E925&lt;&gt;""),Data!E925,IF(AND(Data!$N$7=5,Data!F925&lt;&gt;""),Data!F925,IF(AND(Data!$N$7=6,Data!G925&lt;&gt;""),Data!G925,IF(AND(Data!$N$7=7,Data!H925&lt;&gt;""),Data!H925,IF(AND(Data!$N$7=8,Data!I925&lt;&gt;""),Data!I925,IF(AND(Data!$N$7=9,Data!J925&lt;&gt;""),Data!J925,IF(AND(Data!$N$7=10,Data!K925&lt;&gt;""),Data!K925,""))))))))))</f>
        <v/>
      </c>
    </row>
    <row r="929" spans="2:2" x14ac:dyDescent="0.15">
      <c r="B929" s="159" t="str">
        <f>IF(AND(Data!$N$7=1,Data!B926&lt;&gt;""),Data!B926,IF(AND(Data!$N$7=2,Data!C926&lt;&gt;""),Data!C926,IF(AND(Data!$N$7=3,Data!D926&lt;&gt;""),Data!D926,IF(AND(Data!$N$7=4,Data!E926&lt;&gt;""),Data!E926,IF(AND(Data!$N$7=5,Data!F926&lt;&gt;""),Data!F926,IF(AND(Data!$N$7=6,Data!G926&lt;&gt;""),Data!G926,IF(AND(Data!$N$7=7,Data!H926&lt;&gt;""),Data!H926,IF(AND(Data!$N$7=8,Data!I926&lt;&gt;""),Data!I926,IF(AND(Data!$N$7=9,Data!J926&lt;&gt;""),Data!J926,IF(AND(Data!$N$7=10,Data!K926&lt;&gt;""),Data!K926,""))))))))))</f>
        <v/>
      </c>
    </row>
    <row r="930" spans="2:2" x14ac:dyDescent="0.15">
      <c r="B930" s="159" t="str">
        <f>IF(AND(Data!$N$7=1,Data!B927&lt;&gt;""),Data!B927,IF(AND(Data!$N$7=2,Data!C927&lt;&gt;""),Data!C927,IF(AND(Data!$N$7=3,Data!D927&lt;&gt;""),Data!D927,IF(AND(Data!$N$7=4,Data!E927&lt;&gt;""),Data!E927,IF(AND(Data!$N$7=5,Data!F927&lt;&gt;""),Data!F927,IF(AND(Data!$N$7=6,Data!G927&lt;&gt;""),Data!G927,IF(AND(Data!$N$7=7,Data!H927&lt;&gt;""),Data!H927,IF(AND(Data!$N$7=8,Data!I927&lt;&gt;""),Data!I927,IF(AND(Data!$N$7=9,Data!J927&lt;&gt;""),Data!J927,IF(AND(Data!$N$7=10,Data!K927&lt;&gt;""),Data!K927,""))))))))))</f>
        <v/>
      </c>
    </row>
    <row r="931" spans="2:2" x14ac:dyDescent="0.15">
      <c r="B931" s="159" t="str">
        <f>IF(AND(Data!$N$7=1,Data!B928&lt;&gt;""),Data!B928,IF(AND(Data!$N$7=2,Data!C928&lt;&gt;""),Data!C928,IF(AND(Data!$N$7=3,Data!D928&lt;&gt;""),Data!D928,IF(AND(Data!$N$7=4,Data!E928&lt;&gt;""),Data!E928,IF(AND(Data!$N$7=5,Data!F928&lt;&gt;""),Data!F928,IF(AND(Data!$N$7=6,Data!G928&lt;&gt;""),Data!G928,IF(AND(Data!$N$7=7,Data!H928&lt;&gt;""),Data!H928,IF(AND(Data!$N$7=8,Data!I928&lt;&gt;""),Data!I928,IF(AND(Data!$N$7=9,Data!J928&lt;&gt;""),Data!J928,IF(AND(Data!$N$7=10,Data!K928&lt;&gt;""),Data!K928,""))))))))))</f>
        <v/>
      </c>
    </row>
    <row r="932" spans="2:2" x14ac:dyDescent="0.15">
      <c r="B932" s="159" t="str">
        <f>IF(AND(Data!$N$7=1,Data!B929&lt;&gt;""),Data!B929,IF(AND(Data!$N$7=2,Data!C929&lt;&gt;""),Data!C929,IF(AND(Data!$N$7=3,Data!D929&lt;&gt;""),Data!D929,IF(AND(Data!$N$7=4,Data!E929&lt;&gt;""),Data!E929,IF(AND(Data!$N$7=5,Data!F929&lt;&gt;""),Data!F929,IF(AND(Data!$N$7=6,Data!G929&lt;&gt;""),Data!G929,IF(AND(Data!$N$7=7,Data!H929&lt;&gt;""),Data!H929,IF(AND(Data!$N$7=8,Data!I929&lt;&gt;""),Data!I929,IF(AND(Data!$N$7=9,Data!J929&lt;&gt;""),Data!J929,IF(AND(Data!$N$7=10,Data!K929&lt;&gt;""),Data!K929,""))))))))))</f>
        <v/>
      </c>
    </row>
    <row r="933" spans="2:2" x14ac:dyDescent="0.15">
      <c r="B933" s="159" t="str">
        <f>IF(AND(Data!$N$7=1,Data!B930&lt;&gt;""),Data!B930,IF(AND(Data!$N$7=2,Data!C930&lt;&gt;""),Data!C930,IF(AND(Data!$N$7=3,Data!D930&lt;&gt;""),Data!D930,IF(AND(Data!$N$7=4,Data!E930&lt;&gt;""),Data!E930,IF(AND(Data!$N$7=5,Data!F930&lt;&gt;""),Data!F930,IF(AND(Data!$N$7=6,Data!G930&lt;&gt;""),Data!G930,IF(AND(Data!$N$7=7,Data!H930&lt;&gt;""),Data!H930,IF(AND(Data!$N$7=8,Data!I930&lt;&gt;""),Data!I930,IF(AND(Data!$N$7=9,Data!J930&lt;&gt;""),Data!J930,IF(AND(Data!$N$7=10,Data!K930&lt;&gt;""),Data!K930,""))))))))))</f>
        <v/>
      </c>
    </row>
    <row r="934" spans="2:2" x14ac:dyDescent="0.15">
      <c r="B934" s="159" t="str">
        <f>IF(AND(Data!$N$7=1,Data!B931&lt;&gt;""),Data!B931,IF(AND(Data!$N$7=2,Data!C931&lt;&gt;""),Data!C931,IF(AND(Data!$N$7=3,Data!D931&lt;&gt;""),Data!D931,IF(AND(Data!$N$7=4,Data!E931&lt;&gt;""),Data!E931,IF(AND(Data!$N$7=5,Data!F931&lt;&gt;""),Data!F931,IF(AND(Data!$N$7=6,Data!G931&lt;&gt;""),Data!G931,IF(AND(Data!$N$7=7,Data!H931&lt;&gt;""),Data!H931,IF(AND(Data!$N$7=8,Data!I931&lt;&gt;""),Data!I931,IF(AND(Data!$N$7=9,Data!J931&lt;&gt;""),Data!J931,IF(AND(Data!$N$7=10,Data!K931&lt;&gt;""),Data!K931,""))))))))))</f>
        <v/>
      </c>
    </row>
    <row r="935" spans="2:2" x14ac:dyDescent="0.15">
      <c r="B935" s="159" t="str">
        <f>IF(AND(Data!$N$7=1,Data!B932&lt;&gt;""),Data!B932,IF(AND(Data!$N$7=2,Data!C932&lt;&gt;""),Data!C932,IF(AND(Data!$N$7=3,Data!D932&lt;&gt;""),Data!D932,IF(AND(Data!$N$7=4,Data!E932&lt;&gt;""),Data!E932,IF(AND(Data!$N$7=5,Data!F932&lt;&gt;""),Data!F932,IF(AND(Data!$N$7=6,Data!G932&lt;&gt;""),Data!G932,IF(AND(Data!$N$7=7,Data!H932&lt;&gt;""),Data!H932,IF(AND(Data!$N$7=8,Data!I932&lt;&gt;""),Data!I932,IF(AND(Data!$N$7=9,Data!J932&lt;&gt;""),Data!J932,IF(AND(Data!$N$7=10,Data!K932&lt;&gt;""),Data!K932,""))))))))))</f>
        <v/>
      </c>
    </row>
    <row r="936" spans="2:2" x14ac:dyDescent="0.15">
      <c r="B936" s="159" t="str">
        <f>IF(AND(Data!$N$7=1,Data!B933&lt;&gt;""),Data!B933,IF(AND(Data!$N$7=2,Data!C933&lt;&gt;""),Data!C933,IF(AND(Data!$N$7=3,Data!D933&lt;&gt;""),Data!D933,IF(AND(Data!$N$7=4,Data!E933&lt;&gt;""),Data!E933,IF(AND(Data!$N$7=5,Data!F933&lt;&gt;""),Data!F933,IF(AND(Data!$N$7=6,Data!G933&lt;&gt;""),Data!G933,IF(AND(Data!$N$7=7,Data!H933&lt;&gt;""),Data!H933,IF(AND(Data!$N$7=8,Data!I933&lt;&gt;""),Data!I933,IF(AND(Data!$N$7=9,Data!J933&lt;&gt;""),Data!J933,IF(AND(Data!$N$7=10,Data!K933&lt;&gt;""),Data!K933,""))))))))))</f>
        <v/>
      </c>
    </row>
    <row r="937" spans="2:2" x14ac:dyDescent="0.15">
      <c r="B937" s="159" t="str">
        <f>IF(AND(Data!$N$7=1,Data!B934&lt;&gt;""),Data!B934,IF(AND(Data!$N$7=2,Data!C934&lt;&gt;""),Data!C934,IF(AND(Data!$N$7=3,Data!D934&lt;&gt;""),Data!D934,IF(AND(Data!$N$7=4,Data!E934&lt;&gt;""),Data!E934,IF(AND(Data!$N$7=5,Data!F934&lt;&gt;""),Data!F934,IF(AND(Data!$N$7=6,Data!G934&lt;&gt;""),Data!G934,IF(AND(Data!$N$7=7,Data!H934&lt;&gt;""),Data!H934,IF(AND(Data!$N$7=8,Data!I934&lt;&gt;""),Data!I934,IF(AND(Data!$N$7=9,Data!J934&lt;&gt;""),Data!J934,IF(AND(Data!$N$7=10,Data!K934&lt;&gt;""),Data!K934,""))))))))))</f>
        <v/>
      </c>
    </row>
    <row r="938" spans="2:2" x14ac:dyDescent="0.15">
      <c r="B938" s="159" t="str">
        <f>IF(AND(Data!$N$7=1,Data!B935&lt;&gt;""),Data!B935,IF(AND(Data!$N$7=2,Data!C935&lt;&gt;""),Data!C935,IF(AND(Data!$N$7=3,Data!D935&lt;&gt;""),Data!D935,IF(AND(Data!$N$7=4,Data!E935&lt;&gt;""),Data!E935,IF(AND(Data!$N$7=5,Data!F935&lt;&gt;""),Data!F935,IF(AND(Data!$N$7=6,Data!G935&lt;&gt;""),Data!G935,IF(AND(Data!$N$7=7,Data!H935&lt;&gt;""),Data!H935,IF(AND(Data!$N$7=8,Data!I935&lt;&gt;""),Data!I935,IF(AND(Data!$N$7=9,Data!J935&lt;&gt;""),Data!J935,IF(AND(Data!$N$7=10,Data!K935&lt;&gt;""),Data!K935,""))))))))))</f>
        <v/>
      </c>
    </row>
    <row r="939" spans="2:2" x14ac:dyDescent="0.15">
      <c r="B939" s="159" t="str">
        <f>IF(AND(Data!$N$7=1,Data!B936&lt;&gt;""),Data!B936,IF(AND(Data!$N$7=2,Data!C936&lt;&gt;""),Data!C936,IF(AND(Data!$N$7=3,Data!D936&lt;&gt;""),Data!D936,IF(AND(Data!$N$7=4,Data!E936&lt;&gt;""),Data!E936,IF(AND(Data!$N$7=5,Data!F936&lt;&gt;""),Data!F936,IF(AND(Data!$N$7=6,Data!G936&lt;&gt;""),Data!G936,IF(AND(Data!$N$7=7,Data!H936&lt;&gt;""),Data!H936,IF(AND(Data!$N$7=8,Data!I936&lt;&gt;""),Data!I936,IF(AND(Data!$N$7=9,Data!J936&lt;&gt;""),Data!J936,IF(AND(Data!$N$7=10,Data!K936&lt;&gt;""),Data!K936,""))))))))))</f>
        <v/>
      </c>
    </row>
    <row r="940" spans="2:2" x14ac:dyDescent="0.15">
      <c r="B940" s="159" t="str">
        <f>IF(AND(Data!$N$7=1,Data!B937&lt;&gt;""),Data!B937,IF(AND(Data!$N$7=2,Data!C937&lt;&gt;""),Data!C937,IF(AND(Data!$N$7=3,Data!D937&lt;&gt;""),Data!D937,IF(AND(Data!$N$7=4,Data!E937&lt;&gt;""),Data!E937,IF(AND(Data!$N$7=5,Data!F937&lt;&gt;""),Data!F937,IF(AND(Data!$N$7=6,Data!G937&lt;&gt;""),Data!G937,IF(AND(Data!$N$7=7,Data!H937&lt;&gt;""),Data!H937,IF(AND(Data!$N$7=8,Data!I937&lt;&gt;""),Data!I937,IF(AND(Data!$N$7=9,Data!J937&lt;&gt;""),Data!J937,IF(AND(Data!$N$7=10,Data!K937&lt;&gt;""),Data!K937,""))))))))))</f>
        <v/>
      </c>
    </row>
    <row r="941" spans="2:2" x14ac:dyDescent="0.15">
      <c r="B941" s="159" t="str">
        <f>IF(AND(Data!$N$7=1,Data!B938&lt;&gt;""),Data!B938,IF(AND(Data!$N$7=2,Data!C938&lt;&gt;""),Data!C938,IF(AND(Data!$N$7=3,Data!D938&lt;&gt;""),Data!D938,IF(AND(Data!$N$7=4,Data!E938&lt;&gt;""),Data!E938,IF(AND(Data!$N$7=5,Data!F938&lt;&gt;""),Data!F938,IF(AND(Data!$N$7=6,Data!G938&lt;&gt;""),Data!G938,IF(AND(Data!$N$7=7,Data!H938&lt;&gt;""),Data!H938,IF(AND(Data!$N$7=8,Data!I938&lt;&gt;""),Data!I938,IF(AND(Data!$N$7=9,Data!J938&lt;&gt;""),Data!J938,IF(AND(Data!$N$7=10,Data!K938&lt;&gt;""),Data!K938,""))))))))))</f>
        <v/>
      </c>
    </row>
    <row r="942" spans="2:2" x14ac:dyDescent="0.15">
      <c r="B942" s="159" t="str">
        <f>IF(AND(Data!$N$7=1,Data!B939&lt;&gt;""),Data!B939,IF(AND(Data!$N$7=2,Data!C939&lt;&gt;""),Data!C939,IF(AND(Data!$N$7=3,Data!D939&lt;&gt;""),Data!D939,IF(AND(Data!$N$7=4,Data!E939&lt;&gt;""),Data!E939,IF(AND(Data!$N$7=5,Data!F939&lt;&gt;""),Data!F939,IF(AND(Data!$N$7=6,Data!G939&lt;&gt;""),Data!G939,IF(AND(Data!$N$7=7,Data!H939&lt;&gt;""),Data!H939,IF(AND(Data!$N$7=8,Data!I939&lt;&gt;""),Data!I939,IF(AND(Data!$N$7=9,Data!J939&lt;&gt;""),Data!J939,IF(AND(Data!$N$7=10,Data!K939&lt;&gt;""),Data!K939,""))))))))))</f>
        <v/>
      </c>
    </row>
    <row r="943" spans="2:2" x14ac:dyDescent="0.15">
      <c r="B943" s="159" t="str">
        <f>IF(AND(Data!$N$7=1,Data!B940&lt;&gt;""),Data!B940,IF(AND(Data!$N$7=2,Data!C940&lt;&gt;""),Data!C940,IF(AND(Data!$N$7=3,Data!D940&lt;&gt;""),Data!D940,IF(AND(Data!$N$7=4,Data!E940&lt;&gt;""),Data!E940,IF(AND(Data!$N$7=5,Data!F940&lt;&gt;""),Data!F940,IF(AND(Data!$N$7=6,Data!G940&lt;&gt;""),Data!G940,IF(AND(Data!$N$7=7,Data!H940&lt;&gt;""),Data!H940,IF(AND(Data!$N$7=8,Data!I940&lt;&gt;""),Data!I940,IF(AND(Data!$N$7=9,Data!J940&lt;&gt;""),Data!J940,IF(AND(Data!$N$7=10,Data!K940&lt;&gt;""),Data!K940,""))))))))))</f>
        <v/>
      </c>
    </row>
    <row r="944" spans="2:2" x14ac:dyDescent="0.15">
      <c r="B944" s="159" t="str">
        <f>IF(AND(Data!$N$7=1,Data!B941&lt;&gt;""),Data!B941,IF(AND(Data!$N$7=2,Data!C941&lt;&gt;""),Data!C941,IF(AND(Data!$N$7=3,Data!D941&lt;&gt;""),Data!D941,IF(AND(Data!$N$7=4,Data!E941&lt;&gt;""),Data!E941,IF(AND(Data!$N$7=5,Data!F941&lt;&gt;""),Data!F941,IF(AND(Data!$N$7=6,Data!G941&lt;&gt;""),Data!G941,IF(AND(Data!$N$7=7,Data!H941&lt;&gt;""),Data!H941,IF(AND(Data!$N$7=8,Data!I941&lt;&gt;""),Data!I941,IF(AND(Data!$N$7=9,Data!J941&lt;&gt;""),Data!J941,IF(AND(Data!$N$7=10,Data!K941&lt;&gt;""),Data!K941,""))))))))))</f>
        <v/>
      </c>
    </row>
    <row r="945" spans="2:2" x14ac:dyDescent="0.15">
      <c r="B945" s="159" t="str">
        <f>IF(AND(Data!$N$7=1,Data!B942&lt;&gt;""),Data!B942,IF(AND(Data!$N$7=2,Data!C942&lt;&gt;""),Data!C942,IF(AND(Data!$N$7=3,Data!D942&lt;&gt;""),Data!D942,IF(AND(Data!$N$7=4,Data!E942&lt;&gt;""),Data!E942,IF(AND(Data!$N$7=5,Data!F942&lt;&gt;""),Data!F942,IF(AND(Data!$N$7=6,Data!G942&lt;&gt;""),Data!G942,IF(AND(Data!$N$7=7,Data!H942&lt;&gt;""),Data!H942,IF(AND(Data!$N$7=8,Data!I942&lt;&gt;""),Data!I942,IF(AND(Data!$N$7=9,Data!J942&lt;&gt;""),Data!J942,IF(AND(Data!$N$7=10,Data!K942&lt;&gt;""),Data!K942,""))))))))))</f>
        <v/>
      </c>
    </row>
    <row r="946" spans="2:2" x14ac:dyDescent="0.15">
      <c r="B946" s="159" t="str">
        <f>IF(AND(Data!$N$7=1,Data!B943&lt;&gt;""),Data!B943,IF(AND(Data!$N$7=2,Data!C943&lt;&gt;""),Data!C943,IF(AND(Data!$N$7=3,Data!D943&lt;&gt;""),Data!D943,IF(AND(Data!$N$7=4,Data!E943&lt;&gt;""),Data!E943,IF(AND(Data!$N$7=5,Data!F943&lt;&gt;""),Data!F943,IF(AND(Data!$N$7=6,Data!G943&lt;&gt;""),Data!G943,IF(AND(Data!$N$7=7,Data!H943&lt;&gt;""),Data!H943,IF(AND(Data!$N$7=8,Data!I943&lt;&gt;""),Data!I943,IF(AND(Data!$N$7=9,Data!J943&lt;&gt;""),Data!J943,IF(AND(Data!$N$7=10,Data!K943&lt;&gt;""),Data!K943,""))))))))))</f>
        <v/>
      </c>
    </row>
    <row r="947" spans="2:2" x14ac:dyDescent="0.15">
      <c r="B947" s="159" t="str">
        <f>IF(AND(Data!$N$7=1,Data!B944&lt;&gt;""),Data!B944,IF(AND(Data!$N$7=2,Data!C944&lt;&gt;""),Data!C944,IF(AND(Data!$N$7=3,Data!D944&lt;&gt;""),Data!D944,IF(AND(Data!$N$7=4,Data!E944&lt;&gt;""),Data!E944,IF(AND(Data!$N$7=5,Data!F944&lt;&gt;""),Data!F944,IF(AND(Data!$N$7=6,Data!G944&lt;&gt;""),Data!G944,IF(AND(Data!$N$7=7,Data!H944&lt;&gt;""),Data!H944,IF(AND(Data!$N$7=8,Data!I944&lt;&gt;""),Data!I944,IF(AND(Data!$N$7=9,Data!J944&lt;&gt;""),Data!J944,IF(AND(Data!$N$7=10,Data!K944&lt;&gt;""),Data!K944,""))))))))))</f>
        <v/>
      </c>
    </row>
    <row r="948" spans="2:2" x14ac:dyDescent="0.15">
      <c r="B948" s="159" t="str">
        <f>IF(AND(Data!$N$7=1,Data!B945&lt;&gt;""),Data!B945,IF(AND(Data!$N$7=2,Data!C945&lt;&gt;""),Data!C945,IF(AND(Data!$N$7=3,Data!D945&lt;&gt;""),Data!D945,IF(AND(Data!$N$7=4,Data!E945&lt;&gt;""),Data!E945,IF(AND(Data!$N$7=5,Data!F945&lt;&gt;""),Data!F945,IF(AND(Data!$N$7=6,Data!G945&lt;&gt;""),Data!G945,IF(AND(Data!$N$7=7,Data!H945&lt;&gt;""),Data!H945,IF(AND(Data!$N$7=8,Data!I945&lt;&gt;""),Data!I945,IF(AND(Data!$N$7=9,Data!J945&lt;&gt;""),Data!J945,IF(AND(Data!$N$7=10,Data!K945&lt;&gt;""),Data!K945,""))))))))))</f>
        <v/>
      </c>
    </row>
    <row r="949" spans="2:2" x14ac:dyDescent="0.15">
      <c r="B949" s="159" t="str">
        <f>IF(AND(Data!$N$7=1,Data!B946&lt;&gt;""),Data!B946,IF(AND(Data!$N$7=2,Data!C946&lt;&gt;""),Data!C946,IF(AND(Data!$N$7=3,Data!D946&lt;&gt;""),Data!D946,IF(AND(Data!$N$7=4,Data!E946&lt;&gt;""),Data!E946,IF(AND(Data!$N$7=5,Data!F946&lt;&gt;""),Data!F946,IF(AND(Data!$N$7=6,Data!G946&lt;&gt;""),Data!G946,IF(AND(Data!$N$7=7,Data!H946&lt;&gt;""),Data!H946,IF(AND(Data!$N$7=8,Data!I946&lt;&gt;""),Data!I946,IF(AND(Data!$N$7=9,Data!J946&lt;&gt;""),Data!J946,IF(AND(Data!$N$7=10,Data!K946&lt;&gt;""),Data!K946,""))))))))))</f>
        <v/>
      </c>
    </row>
    <row r="950" spans="2:2" x14ac:dyDescent="0.15">
      <c r="B950" s="159" t="str">
        <f>IF(AND(Data!$N$7=1,Data!B947&lt;&gt;""),Data!B947,IF(AND(Data!$N$7=2,Data!C947&lt;&gt;""),Data!C947,IF(AND(Data!$N$7=3,Data!D947&lt;&gt;""),Data!D947,IF(AND(Data!$N$7=4,Data!E947&lt;&gt;""),Data!E947,IF(AND(Data!$N$7=5,Data!F947&lt;&gt;""),Data!F947,IF(AND(Data!$N$7=6,Data!G947&lt;&gt;""),Data!G947,IF(AND(Data!$N$7=7,Data!H947&lt;&gt;""),Data!H947,IF(AND(Data!$N$7=8,Data!I947&lt;&gt;""),Data!I947,IF(AND(Data!$N$7=9,Data!J947&lt;&gt;""),Data!J947,IF(AND(Data!$N$7=10,Data!K947&lt;&gt;""),Data!K947,""))))))))))</f>
        <v/>
      </c>
    </row>
    <row r="951" spans="2:2" x14ac:dyDescent="0.15">
      <c r="B951" s="159" t="str">
        <f>IF(AND(Data!$N$7=1,Data!B948&lt;&gt;""),Data!B948,IF(AND(Data!$N$7=2,Data!C948&lt;&gt;""),Data!C948,IF(AND(Data!$N$7=3,Data!D948&lt;&gt;""),Data!D948,IF(AND(Data!$N$7=4,Data!E948&lt;&gt;""),Data!E948,IF(AND(Data!$N$7=5,Data!F948&lt;&gt;""),Data!F948,IF(AND(Data!$N$7=6,Data!G948&lt;&gt;""),Data!G948,IF(AND(Data!$N$7=7,Data!H948&lt;&gt;""),Data!H948,IF(AND(Data!$N$7=8,Data!I948&lt;&gt;""),Data!I948,IF(AND(Data!$N$7=9,Data!J948&lt;&gt;""),Data!J948,IF(AND(Data!$N$7=10,Data!K948&lt;&gt;""),Data!K948,""))))))))))</f>
        <v/>
      </c>
    </row>
    <row r="952" spans="2:2" x14ac:dyDescent="0.15">
      <c r="B952" s="159" t="str">
        <f>IF(AND(Data!$N$7=1,Data!B949&lt;&gt;""),Data!B949,IF(AND(Data!$N$7=2,Data!C949&lt;&gt;""),Data!C949,IF(AND(Data!$N$7=3,Data!D949&lt;&gt;""),Data!D949,IF(AND(Data!$N$7=4,Data!E949&lt;&gt;""),Data!E949,IF(AND(Data!$N$7=5,Data!F949&lt;&gt;""),Data!F949,IF(AND(Data!$N$7=6,Data!G949&lt;&gt;""),Data!G949,IF(AND(Data!$N$7=7,Data!H949&lt;&gt;""),Data!H949,IF(AND(Data!$N$7=8,Data!I949&lt;&gt;""),Data!I949,IF(AND(Data!$N$7=9,Data!J949&lt;&gt;""),Data!J949,IF(AND(Data!$N$7=10,Data!K949&lt;&gt;""),Data!K949,""))))))))))</f>
        <v/>
      </c>
    </row>
    <row r="953" spans="2:2" x14ac:dyDescent="0.15">
      <c r="B953" s="159" t="str">
        <f>IF(AND(Data!$N$7=1,Data!B950&lt;&gt;""),Data!B950,IF(AND(Data!$N$7=2,Data!C950&lt;&gt;""),Data!C950,IF(AND(Data!$N$7=3,Data!D950&lt;&gt;""),Data!D950,IF(AND(Data!$N$7=4,Data!E950&lt;&gt;""),Data!E950,IF(AND(Data!$N$7=5,Data!F950&lt;&gt;""),Data!F950,IF(AND(Data!$N$7=6,Data!G950&lt;&gt;""),Data!G950,IF(AND(Data!$N$7=7,Data!H950&lt;&gt;""),Data!H950,IF(AND(Data!$N$7=8,Data!I950&lt;&gt;""),Data!I950,IF(AND(Data!$N$7=9,Data!J950&lt;&gt;""),Data!J950,IF(AND(Data!$N$7=10,Data!K950&lt;&gt;""),Data!K950,""))))))))))</f>
        <v/>
      </c>
    </row>
    <row r="954" spans="2:2" x14ac:dyDescent="0.15">
      <c r="B954" s="159" t="str">
        <f>IF(AND(Data!$N$7=1,Data!B951&lt;&gt;""),Data!B951,IF(AND(Data!$N$7=2,Data!C951&lt;&gt;""),Data!C951,IF(AND(Data!$N$7=3,Data!D951&lt;&gt;""),Data!D951,IF(AND(Data!$N$7=4,Data!E951&lt;&gt;""),Data!E951,IF(AND(Data!$N$7=5,Data!F951&lt;&gt;""),Data!F951,IF(AND(Data!$N$7=6,Data!G951&lt;&gt;""),Data!G951,IF(AND(Data!$N$7=7,Data!H951&lt;&gt;""),Data!H951,IF(AND(Data!$N$7=8,Data!I951&lt;&gt;""),Data!I951,IF(AND(Data!$N$7=9,Data!J951&lt;&gt;""),Data!J951,IF(AND(Data!$N$7=10,Data!K951&lt;&gt;""),Data!K951,""))))))))))</f>
        <v/>
      </c>
    </row>
    <row r="955" spans="2:2" x14ac:dyDescent="0.15">
      <c r="B955" s="159" t="str">
        <f>IF(AND(Data!$N$7=1,Data!B952&lt;&gt;""),Data!B952,IF(AND(Data!$N$7=2,Data!C952&lt;&gt;""),Data!C952,IF(AND(Data!$N$7=3,Data!D952&lt;&gt;""),Data!D952,IF(AND(Data!$N$7=4,Data!E952&lt;&gt;""),Data!E952,IF(AND(Data!$N$7=5,Data!F952&lt;&gt;""),Data!F952,IF(AND(Data!$N$7=6,Data!G952&lt;&gt;""),Data!G952,IF(AND(Data!$N$7=7,Data!H952&lt;&gt;""),Data!H952,IF(AND(Data!$N$7=8,Data!I952&lt;&gt;""),Data!I952,IF(AND(Data!$N$7=9,Data!J952&lt;&gt;""),Data!J952,IF(AND(Data!$N$7=10,Data!K952&lt;&gt;""),Data!K952,""))))))))))</f>
        <v/>
      </c>
    </row>
    <row r="956" spans="2:2" x14ac:dyDescent="0.15">
      <c r="B956" s="159" t="str">
        <f>IF(AND(Data!$N$7=1,Data!B953&lt;&gt;""),Data!B953,IF(AND(Data!$N$7=2,Data!C953&lt;&gt;""),Data!C953,IF(AND(Data!$N$7=3,Data!D953&lt;&gt;""),Data!D953,IF(AND(Data!$N$7=4,Data!E953&lt;&gt;""),Data!E953,IF(AND(Data!$N$7=5,Data!F953&lt;&gt;""),Data!F953,IF(AND(Data!$N$7=6,Data!G953&lt;&gt;""),Data!G953,IF(AND(Data!$N$7=7,Data!H953&lt;&gt;""),Data!H953,IF(AND(Data!$N$7=8,Data!I953&lt;&gt;""),Data!I953,IF(AND(Data!$N$7=9,Data!J953&lt;&gt;""),Data!J953,IF(AND(Data!$N$7=10,Data!K953&lt;&gt;""),Data!K953,""))))))))))</f>
        <v/>
      </c>
    </row>
    <row r="957" spans="2:2" x14ac:dyDescent="0.15">
      <c r="B957" s="159" t="str">
        <f>IF(AND(Data!$N$7=1,Data!B954&lt;&gt;""),Data!B954,IF(AND(Data!$N$7=2,Data!C954&lt;&gt;""),Data!C954,IF(AND(Data!$N$7=3,Data!D954&lt;&gt;""),Data!D954,IF(AND(Data!$N$7=4,Data!E954&lt;&gt;""),Data!E954,IF(AND(Data!$N$7=5,Data!F954&lt;&gt;""),Data!F954,IF(AND(Data!$N$7=6,Data!G954&lt;&gt;""),Data!G954,IF(AND(Data!$N$7=7,Data!H954&lt;&gt;""),Data!H954,IF(AND(Data!$N$7=8,Data!I954&lt;&gt;""),Data!I954,IF(AND(Data!$N$7=9,Data!J954&lt;&gt;""),Data!J954,IF(AND(Data!$N$7=10,Data!K954&lt;&gt;""),Data!K954,""))))))))))</f>
        <v/>
      </c>
    </row>
    <row r="958" spans="2:2" x14ac:dyDescent="0.15">
      <c r="B958" s="159" t="str">
        <f>IF(AND(Data!$N$7=1,Data!B955&lt;&gt;""),Data!B955,IF(AND(Data!$N$7=2,Data!C955&lt;&gt;""),Data!C955,IF(AND(Data!$N$7=3,Data!D955&lt;&gt;""),Data!D955,IF(AND(Data!$N$7=4,Data!E955&lt;&gt;""),Data!E955,IF(AND(Data!$N$7=5,Data!F955&lt;&gt;""),Data!F955,IF(AND(Data!$N$7=6,Data!G955&lt;&gt;""),Data!G955,IF(AND(Data!$N$7=7,Data!H955&lt;&gt;""),Data!H955,IF(AND(Data!$N$7=8,Data!I955&lt;&gt;""),Data!I955,IF(AND(Data!$N$7=9,Data!J955&lt;&gt;""),Data!J955,IF(AND(Data!$N$7=10,Data!K955&lt;&gt;""),Data!K955,""))))))))))</f>
        <v/>
      </c>
    </row>
    <row r="959" spans="2:2" x14ac:dyDescent="0.15">
      <c r="B959" s="159" t="str">
        <f>IF(AND(Data!$N$7=1,Data!B956&lt;&gt;""),Data!B956,IF(AND(Data!$N$7=2,Data!C956&lt;&gt;""),Data!C956,IF(AND(Data!$N$7=3,Data!D956&lt;&gt;""),Data!D956,IF(AND(Data!$N$7=4,Data!E956&lt;&gt;""),Data!E956,IF(AND(Data!$N$7=5,Data!F956&lt;&gt;""),Data!F956,IF(AND(Data!$N$7=6,Data!G956&lt;&gt;""),Data!G956,IF(AND(Data!$N$7=7,Data!H956&lt;&gt;""),Data!H956,IF(AND(Data!$N$7=8,Data!I956&lt;&gt;""),Data!I956,IF(AND(Data!$N$7=9,Data!J956&lt;&gt;""),Data!J956,IF(AND(Data!$N$7=10,Data!K956&lt;&gt;""),Data!K956,""))))))))))</f>
        <v/>
      </c>
    </row>
    <row r="960" spans="2:2" x14ac:dyDescent="0.15">
      <c r="B960" s="159" t="str">
        <f>IF(AND(Data!$N$7=1,Data!B957&lt;&gt;""),Data!B957,IF(AND(Data!$N$7=2,Data!C957&lt;&gt;""),Data!C957,IF(AND(Data!$N$7=3,Data!D957&lt;&gt;""),Data!D957,IF(AND(Data!$N$7=4,Data!E957&lt;&gt;""),Data!E957,IF(AND(Data!$N$7=5,Data!F957&lt;&gt;""),Data!F957,IF(AND(Data!$N$7=6,Data!G957&lt;&gt;""),Data!G957,IF(AND(Data!$N$7=7,Data!H957&lt;&gt;""),Data!H957,IF(AND(Data!$N$7=8,Data!I957&lt;&gt;""),Data!I957,IF(AND(Data!$N$7=9,Data!J957&lt;&gt;""),Data!J957,IF(AND(Data!$N$7=10,Data!K957&lt;&gt;""),Data!K957,""))))))))))</f>
        <v/>
      </c>
    </row>
    <row r="961" spans="2:2" x14ac:dyDescent="0.15">
      <c r="B961" s="159" t="str">
        <f>IF(AND(Data!$N$7=1,Data!B958&lt;&gt;""),Data!B958,IF(AND(Data!$N$7=2,Data!C958&lt;&gt;""),Data!C958,IF(AND(Data!$N$7=3,Data!D958&lt;&gt;""),Data!D958,IF(AND(Data!$N$7=4,Data!E958&lt;&gt;""),Data!E958,IF(AND(Data!$N$7=5,Data!F958&lt;&gt;""),Data!F958,IF(AND(Data!$N$7=6,Data!G958&lt;&gt;""),Data!G958,IF(AND(Data!$N$7=7,Data!H958&lt;&gt;""),Data!H958,IF(AND(Data!$N$7=8,Data!I958&lt;&gt;""),Data!I958,IF(AND(Data!$N$7=9,Data!J958&lt;&gt;""),Data!J958,IF(AND(Data!$N$7=10,Data!K958&lt;&gt;""),Data!K958,""))))))))))</f>
        <v/>
      </c>
    </row>
    <row r="962" spans="2:2" x14ac:dyDescent="0.15">
      <c r="B962" s="159" t="str">
        <f>IF(AND(Data!$N$7=1,Data!B959&lt;&gt;""),Data!B959,IF(AND(Data!$N$7=2,Data!C959&lt;&gt;""),Data!C959,IF(AND(Data!$N$7=3,Data!D959&lt;&gt;""),Data!D959,IF(AND(Data!$N$7=4,Data!E959&lt;&gt;""),Data!E959,IF(AND(Data!$N$7=5,Data!F959&lt;&gt;""),Data!F959,IF(AND(Data!$N$7=6,Data!G959&lt;&gt;""),Data!G959,IF(AND(Data!$N$7=7,Data!H959&lt;&gt;""),Data!H959,IF(AND(Data!$N$7=8,Data!I959&lt;&gt;""),Data!I959,IF(AND(Data!$N$7=9,Data!J959&lt;&gt;""),Data!J959,IF(AND(Data!$N$7=10,Data!K959&lt;&gt;""),Data!K959,""))))))))))</f>
        <v/>
      </c>
    </row>
    <row r="963" spans="2:2" x14ac:dyDescent="0.15">
      <c r="B963" s="159" t="str">
        <f>IF(AND(Data!$N$7=1,Data!B960&lt;&gt;""),Data!B960,IF(AND(Data!$N$7=2,Data!C960&lt;&gt;""),Data!C960,IF(AND(Data!$N$7=3,Data!D960&lt;&gt;""),Data!D960,IF(AND(Data!$N$7=4,Data!E960&lt;&gt;""),Data!E960,IF(AND(Data!$N$7=5,Data!F960&lt;&gt;""),Data!F960,IF(AND(Data!$N$7=6,Data!G960&lt;&gt;""),Data!G960,IF(AND(Data!$N$7=7,Data!H960&lt;&gt;""),Data!H960,IF(AND(Data!$N$7=8,Data!I960&lt;&gt;""),Data!I960,IF(AND(Data!$N$7=9,Data!J960&lt;&gt;""),Data!J960,IF(AND(Data!$N$7=10,Data!K960&lt;&gt;""),Data!K960,""))))))))))</f>
        <v/>
      </c>
    </row>
    <row r="964" spans="2:2" x14ac:dyDescent="0.15">
      <c r="B964" s="159" t="str">
        <f>IF(AND(Data!$N$7=1,Data!B961&lt;&gt;""),Data!B961,IF(AND(Data!$N$7=2,Data!C961&lt;&gt;""),Data!C961,IF(AND(Data!$N$7=3,Data!D961&lt;&gt;""),Data!D961,IF(AND(Data!$N$7=4,Data!E961&lt;&gt;""),Data!E961,IF(AND(Data!$N$7=5,Data!F961&lt;&gt;""),Data!F961,IF(AND(Data!$N$7=6,Data!G961&lt;&gt;""),Data!G961,IF(AND(Data!$N$7=7,Data!H961&lt;&gt;""),Data!H961,IF(AND(Data!$N$7=8,Data!I961&lt;&gt;""),Data!I961,IF(AND(Data!$N$7=9,Data!J961&lt;&gt;""),Data!J961,IF(AND(Data!$N$7=10,Data!K961&lt;&gt;""),Data!K961,""))))))))))</f>
        <v/>
      </c>
    </row>
    <row r="965" spans="2:2" x14ac:dyDescent="0.15">
      <c r="B965" s="159" t="str">
        <f>IF(AND(Data!$N$7=1,Data!B962&lt;&gt;""),Data!B962,IF(AND(Data!$N$7=2,Data!C962&lt;&gt;""),Data!C962,IF(AND(Data!$N$7=3,Data!D962&lt;&gt;""),Data!D962,IF(AND(Data!$N$7=4,Data!E962&lt;&gt;""),Data!E962,IF(AND(Data!$N$7=5,Data!F962&lt;&gt;""),Data!F962,IF(AND(Data!$N$7=6,Data!G962&lt;&gt;""),Data!G962,IF(AND(Data!$N$7=7,Data!H962&lt;&gt;""),Data!H962,IF(AND(Data!$N$7=8,Data!I962&lt;&gt;""),Data!I962,IF(AND(Data!$N$7=9,Data!J962&lt;&gt;""),Data!J962,IF(AND(Data!$N$7=10,Data!K962&lt;&gt;""),Data!K962,""))))))))))</f>
        <v/>
      </c>
    </row>
    <row r="966" spans="2:2" x14ac:dyDescent="0.15">
      <c r="B966" s="159" t="str">
        <f>IF(AND(Data!$N$7=1,Data!B963&lt;&gt;""),Data!B963,IF(AND(Data!$N$7=2,Data!C963&lt;&gt;""),Data!C963,IF(AND(Data!$N$7=3,Data!D963&lt;&gt;""),Data!D963,IF(AND(Data!$N$7=4,Data!E963&lt;&gt;""),Data!E963,IF(AND(Data!$N$7=5,Data!F963&lt;&gt;""),Data!F963,IF(AND(Data!$N$7=6,Data!G963&lt;&gt;""),Data!G963,IF(AND(Data!$N$7=7,Data!H963&lt;&gt;""),Data!H963,IF(AND(Data!$N$7=8,Data!I963&lt;&gt;""),Data!I963,IF(AND(Data!$N$7=9,Data!J963&lt;&gt;""),Data!J963,IF(AND(Data!$N$7=10,Data!K963&lt;&gt;""),Data!K963,""))))))))))</f>
        <v/>
      </c>
    </row>
    <row r="967" spans="2:2" x14ac:dyDescent="0.15">
      <c r="B967" s="159" t="str">
        <f>IF(AND(Data!$N$7=1,Data!B964&lt;&gt;""),Data!B964,IF(AND(Data!$N$7=2,Data!C964&lt;&gt;""),Data!C964,IF(AND(Data!$N$7=3,Data!D964&lt;&gt;""),Data!D964,IF(AND(Data!$N$7=4,Data!E964&lt;&gt;""),Data!E964,IF(AND(Data!$N$7=5,Data!F964&lt;&gt;""),Data!F964,IF(AND(Data!$N$7=6,Data!G964&lt;&gt;""),Data!G964,IF(AND(Data!$N$7=7,Data!H964&lt;&gt;""),Data!H964,IF(AND(Data!$N$7=8,Data!I964&lt;&gt;""),Data!I964,IF(AND(Data!$N$7=9,Data!J964&lt;&gt;""),Data!J964,IF(AND(Data!$N$7=10,Data!K964&lt;&gt;""),Data!K964,""))))))))))</f>
        <v/>
      </c>
    </row>
    <row r="968" spans="2:2" x14ac:dyDescent="0.15">
      <c r="B968" s="159" t="str">
        <f>IF(AND(Data!$N$7=1,Data!B965&lt;&gt;""),Data!B965,IF(AND(Data!$N$7=2,Data!C965&lt;&gt;""),Data!C965,IF(AND(Data!$N$7=3,Data!D965&lt;&gt;""),Data!D965,IF(AND(Data!$N$7=4,Data!E965&lt;&gt;""),Data!E965,IF(AND(Data!$N$7=5,Data!F965&lt;&gt;""),Data!F965,IF(AND(Data!$N$7=6,Data!G965&lt;&gt;""),Data!G965,IF(AND(Data!$N$7=7,Data!H965&lt;&gt;""),Data!H965,IF(AND(Data!$N$7=8,Data!I965&lt;&gt;""),Data!I965,IF(AND(Data!$N$7=9,Data!J965&lt;&gt;""),Data!J965,IF(AND(Data!$N$7=10,Data!K965&lt;&gt;""),Data!K965,""))))))))))</f>
        <v/>
      </c>
    </row>
    <row r="969" spans="2:2" x14ac:dyDescent="0.15">
      <c r="B969" s="159" t="str">
        <f>IF(AND(Data!$N$7=1,Data!B966&lt;&gt;""),Data!B966,IF(AND(Data!$N$7=2,Data!C966&lt;&gt;""),Data!C966,IF(AND(Data!$N$7=3,Data!D966&lt;&gt;""),Data!D966,IF(AND(Data!$N$7=4,Data!E966&lt;&gt;""),Data!E966,IF(AND(Data!$N$7=5,Data!F966&lt;&gt;""),Data!F966,IF(AND(Data!$N$7=6,Data!G966&lt;&gt;""),Data!G966,IF(AND(Data!$N$7=7,Data!H966&lt;&gt;""),Data!H966,IF(AND(Data!$N$7=8,Data!I966&lt;&gt;""),Data!I966,IF(AND(Data!$N$7=9,Data!J966&lt;&gt;""),Data!J966,IF(AND(Data!$N$7=10,Data!K966&lt;&gt;""),Data!K966,""))))))))))</f>
        <v/>
      </c>
    </row>
    <row r="970" spans="2:2" x14ac:dyDescent="0.15">
      <c r="B970" s="159" t="str">
        <f>IF(AND(Data!$N$7=1,Data!B967&lt;&gt;""),Data!B967,IF(AND(Data!$N$7=2,Data!C967&lt;&gt;""),Data!C967,IF(AND(Data!$N$7=3,Data!D967&lt;&gt;""),Data!D967,IF(AND(Data!$N$7=4,Data!E967&lt;&gt;""),Data!E967,IF(AND(Data!$N$7=5,Data!F967&lt;&gt;""),Data!F967,IF(AND(Data!$N$7=6,Data!G967&lt;&gt;""),Data!G967,IF(AND(Data!$N$7=7,Data!H967&lt;&gt;""),Data!H967,IF(AND(Data!$N$7=8,Data!I967&lt;&gt;""),Data!I967,IF(AND(Data!$N$7=9,Data!J967&lt;&gt;""),Data!J967,IF(AND(Data!$N$7=10,Data!K967&lt;&gt;""),Data!K967,""))))))))))</f>
        <v/>
      </c>
    </row>
    <row r="971" spans="2:2" x14ac:dyDescent="0.15">
      <c r="B971" s="159" t="str">
        <f>IF(AND(Data!$N$7=1,Data!B968&lt;&gt;""),Data!B968,IF(AND(Data!$N$7=2,Data!C968&lt;&gt;""),Data!C968,IF(AND(Data!$N$7=3,Data!D968&lt;&gt;""),Data!D968,IF(AND(Data!$N$7=4,Data!E968&lt;&gt;""),Data!E968,IF(AND(Data!$N$7=5,Data!F968&lt;&gt;""),Data!F968,IF(AND(Data!$N$7=6,Data!G968&lt;&gt;""),Data!G968,IF(AND(Data!$N$7=7,Data!H968&lt;&gt;""),Data!H968,IF(AND(Data!$N$7=8,Data!I968&lt;&gt;""),Data!I968,IF(AND(Data!$N$7=9,Data!J968&lt;&gt;""),Data!J968,IF(AND(Data!$N$7=10,Data!K968&lt;&gt;""),Data!K968,""))))))))))</f>
        <v/>
      </c>
    </row>
    <row r="972" spans="2:2" x14ac:dyDescent="0.15">
      <c r="B972" s="159" t="str">
        <f>IF(AND(Data!$N$7=1,Data!B969&lt;&gt;""),Data!B969,IF(AND(Data!$N$7=2,Data!C969&lt;&gt;""),Data!C969,IF(AND(Data!$N$7=3,Data!D969&lt;&gt;""),Data!D969,IF(AND(Data!$N$7=4,Data!E969&lt;&gt;""),Data!E969,IF(AND(Data!$N$7=5,Data!F969&lt;&gt;""),Data!F969,IF(AND(Data!$N$7=6,Data!G969&lt;&gt;""),Data!G969,IF(AND(Data!$N$7=7,Data!H969&lt;&gt;""),Data!H969,IF(AND(Data!$N$7=8,Data!I969&lt;&gt;""),Data!I969,IF(AND(Data!$N$7=9,Data!J969&lt;&gt;""),Data!J969,IF(AND(Data!$N$7=10,Data!K969&lt;&gt;""),Data!K969,""))))))))))</f>
        <v/>
      </c>
    </row>
    <row r="973" spans="2:2" x14ac:dyDescent="0.15">
      <c r="B973" s="159" t="str">
        <f>IF(AND(Data!$N$7=1,Data!B970&lt;&gt;""),Data!B970,IF(AND(Data!$N$7=2,Data!C970&lt;&gt;""),Data!C970,IF(AND(Data!$N$7=3,Data!D970&lt;&gt;""),Data!D970,IF(AND(Data!$N$7=4,Data!E970&lt;&gt;""),Data!E970,IF(AND(Data!$N$7=5,Data!F970&lt;&gt;""),Data!F970,IF(AND(Data!$N$7=6,Data!G970&lt;&gt;""),Data!G970,IF(AND(Data!$N$7=7,Data!H970&lt;&gt;""),Data!H970,IF(AND(Data!$N$7=8,Data!I970&lt;&gt;""),Data!I970,IF(AND(Data!$N$7=9,Data!J970&lt;&gt;""),Data!J970,IF(AND(Data!$N$7=10,Data!K970&lt;&gt;""),Data!K970,""))))))))))</f>
        <v/>
      </c>
    </row>
    <row r="974" spans="2:2" x14ac:dyDescent="0.15">
      <c r="B974" s="159" t="str">
        <f>IF(AND(Data!$N$7=1,Data!B971&lt;&gt;""),Data!B971,IF(AND(Data!$N$7=2,Data!C971&lt;&gt;""),Data!C971,IF(AND(Data!$N$7=3,Data!D971&lt;&gt;""),Data!D971,IF(AND(Data!$N$7=4,Data!E971&lt;&gt;""),Data!E971,IF(AND(Data!$N$7=5,Data!F971&lt;&gt;""),Data!F971,IF(AND(Data!$N$7=6,Data!G971&lt;&gt;""),Data!G971,IF(AND(Data!$N$7=7,Data!H971&lt;&gt;""),Data!H971,IF(AND(Data!$N$7=8,Data!I971&lt;&gt;""),Data!I971,IF(AND(Data!$N$7=9,Data!J971&lt;&gt;""),Data!J971,IF(AND(Data!$N$7=10,Data!K971&lt;&gt;""),Data!K971,""))))))))))</f>
        <v/>
      </c>
    </row>
    <row r="975" spans="2:2" x14ac:dyDescent="0.15">
      <c r="B975" s="159" t="str">
        <f>IF(AND(Data!$N$7=1,Data!B972&lt;&gt;""),Data!B972,IF(AND(Data!$N$7=2,Data!C972&lt;&gt;""),Data!C972,IF(AND(Data!$N$7=3,Data!D972&lt;&gt;""),Data!D972,IF(AND(Data!$N$7=4,Data!E972&lt;&gt;""),Data!E972,IF(AND(Data!$N$7=5,Data!F972&lt;&gt;""),Data!F972,IF(AND(Data!$N$7=6,Data!G972&lt;&gt;""),Data!G972,IF(AND(Data!$N$7=7,Data!H972&lt;&gt;""),Data!H972,IF(AND(Data!$N$7=8,Data!I972&lt;&gt;""),Data!I972,IF(AND(Data!$N$7=9,Data!J972&lt;&gt;""),Data!J972,IF(AND(Data!$N$7=10,Data!K972&lt;&gt;""),Data!K972,""))))))))))</f>
        <v/>
      </c>
    </row>
    <row r="976" spans="2:2" x14ac:dyDescent="0.15">
      <c r="B976" s="159" t="str">
        <f>IF(AND(Data!$N$7=1,Data!B973&lt;&gt;""),Data!B973,IF(AND(Data!$N$7=2,Data!C973&lt;&gt;""),Data!C973,IF(AND(Data!$N$7=3,Data!D973&lt;&gt;""),Data!D973,IF(AND(Data!$N$7=4,Data!E973&lt;&gt;""),Data!E973,IF(AND(Data!$N$7=5,Data!F973&lt;&gt;""),Data!F973,IF(AND(Data!$N$7=6,Data!G973&lt;&gt;""),Data!G973,IF(AND(Data!$N$7=7,Data!H973&lt;&gt;""),Data!H973,IF(AND(Data!$N$7=8,Data!I973&lt;&gt;""),Data!I973,IF(AND(Data!$N$7=9,Data!J973&lt;&gt;""),Data!J973,IF(AND(Data!$N$7=10,Data!K973&lt;&gt;""),Data!K973,""))))))))))</f>
        <v/>
      </c>
    </row>
    <row r="977" spans="2:2" x14ac:dyDescent="0.15">
      <c r="B977" s="159" t="str">
        <f>IF(AND(Data!$N$7=1,Data!B974&lt;&gt;""),Data!B974,IF(AND(Data!$N$7=2,Data!C974&lt;&gt;""),Data!C974,IF(AND(Data!$N$7=3,Data!D974&lt;&gt;""),Data!D974,IF(AND(Data!$N$7=4,Data!E974&lt;&gt;""),Data!E974,IF(AND(Data!$N$7=5,Data!F974&lt;&gt;""),Data!F974,IF(AND(Data!$N$7=6,Data!G974&lt;&gt;""),Data!G974,IF(AND(Data!$N$7=7,Data!H974&lt;&gt;""),Data!H974,IF(AND(Data!$N$7=8,Data!I974&lt;&gt;""),Data!I974,IF(AND(Data!$N$7=9,Data!J974&lt;&gt;""),Data!J974,IF(AND(Data!$N$7=10,Data!K974&lt;&gt;""),Data!K974,""))))))))))</f>
        <v/>
      </c>
    </row>
    <row r="978" spans="2:2" x14ac:dyDescent="0.15">
      <c r="B978" s="159" t="str">
        <f>IF(AND(Data!$N$7=1,Data!B975&lt;&gt;""),Data!B975,IF(AND(Data!$N$7=2,Data!C975&lt;&gt;""),Data!C975,IF(AND(Data!$N$7=3,Data!D975&lt;&gt;""),Data!D975,IF(AND(Data!$N$7=4,Data!E975&lt;&gt;""),Data!E975,IF(AND(Data!$N$7=5,Data!F975&lt;&gt;""),Data!F975,IF(AND(Data!$N$7=6,Data!G975&lt;&gt;""),Data!G975,IF(AND(Data!$N$7=7,Data!H975&lt;&gt;""),Data!H975,IF(AND(Data!$N$7=8,Data!I975&lt;&gt;""),Data!I975,IF(AND(Data!$N$7=9,Data!J975&lt;&gt;""),Data!J975,IF(AND(Data!$N$7=10,Data!K975&lt;&gt;""),Data!K975,""))))))))))</f>
        <v/>
      </c>
    </row>
    <row r="979" spans="2:2" x14ac:dyDescent="0.15">
      <c r="B979" s="159" t="str">
        <f>IF(AND(Data!$N$7=1,Data!B976&lt;&gt;""),Data!B976,IF(AND(Data!$N$7=2,Data!C976&lt;&gt;""),Data!C976,IF(AND(Data!$N$7=3,Data!D976&lt;&gt;""),Data!D976,IF(AND(Data!$N$7=4,Data!E976&lt;&gt;""),Data!E976,IF(AND(Data!$N$7=5,Data!F976&lt;&gt;""),Data!F976,IF(AND(Data!$N$7=6,Data!G976&lt;&gt;""),Data!G976,IF(AND(Data!$N$7=7,Data!H976&lt;&gt;""),Data!H976,IF(AND(Data!$N$7=8,Data!I976&lt;&gt;""),Data!I976,IF(AND(Data!$N$7=9,Data!J976&lt;&gt;""),Data!J976,IF(AND(Data!$N$7=10,Data!K976&lt;&gt;""),Data!K976,""))))))))))</f>
        <v/>
      </c>
    </row>
    <row r="980" spans="2:2" x14ac:dyDescent="0.15">
      <c r="B980" s="159" t="str">
        <f>IF(AND(Data!$N$7=1,Data!B977&lt;&gt;""),Data!B977,IF(AND(Data!$N$7=2,Data!C977&lt;&gt;""),Data!C977,IF(AND(Data!$N$7=3,Data!D977&lt;&gt;""),Data!D977,IF(AND(Data!$N$7=4,Data!E977&lt;&gt;""),Data!E977,IF(AND(Data!$N$7=5,Data!F977&lt;&gt;""),Data!F977,IF(AND(Data!$N$7=6,Data!G977&lt;&gt;""),Data!G977,IF(AND(Data!$N$7=7,Data!H977&lt;&gt;""),Data!H977,IF(AND(Data!$N$7=8,Data!I977&lt;&gt;""),Data!I977,IF(AND(Data!$N$7=9,Data!J977&lt;&gt;""),Data!J977,IF(AND(Data!$N$7=10,Data!K977&lt;&gt;""),Data!K977,""))))))))))</f>
        <v/>
      </c>
    </row>
    <row r="981" spans="2:2" x14ac:dyDescent="0.15">
      <c r="B981" s="159" t="str">
        <f>IF(AND(Data!$N$7=1,Data!B978&lt;&gt;""),Data!B978,IF(AND(Data!$N$7=2,Data!C978&lt;&gt;""),Data!C978,IF(AND(Data!$N$7=3,Data!D978&lt;&gt;""),Data!D978,IF(AND(Data!$N$7=4,Data!E978&lt;&gt;""),Data!E978,IF(AND(Data!$N$7=5,Data!F978&lt;&gt;""),Data!F978,IF(AND(Data!$N$7=6,Data!G978&lt;&gt;""),Data!G978,IF(AND(Data!$N$7=7,Data!H978&lt;&gt;""),Data!H978,IF(AND(Data!$N$7=8,Data!I978&lt;&gt;""),Data!I978,IF(AND(Data!$N$7=9,Data!J978&lt;&gt;""),Data!J978,IF(AND(Data!$N$7=10,Data!K978&lt;&gt;""),Data!K978,""))))))))))</f>
        <v/>
      </c>
    </row>
    <row r="982" spans="2:2" x14ac:dyDescent="0.15">
      <c r="B982" s="159" t="str">
        <f>IF(AND(Data!$N$7=1,Data!B979&lt;&gt;""),Data!B979,IF(AND(Data!$N$7=2,Data!C979&lt;&gt;""),Data!C979,IF(AND(Data!$N$7=3,Data!D979&lt;&gt;""),Data!D979,IF(AND(Data!$N$7=4,Data!E979&lt;&gt;""),Data!E979,IF(AND(Data!$N$7=5,Data!F979&lt;&gt;""),Data!F979,IF(AND(Data!$N$7=6,Data!G979&lt;&gt;""),Data!G979,IF(AND(Data!$N$7=7,Data!H979&lt;&gt;""),Data!H979,IF(AND(Data!$N$7=8,Data!I979&lt;&gt;""),Data!I979,IF(AND(Data!$N$7=9,Data!J979&lt;&gt;""),Data!J979,IF(AND(Data!$N$7=10,Data!K979&lt;&gt;""),Data!K979,""))))))))))</f>
        <v/>
      </c>
    </row>
    <row r="983" spans="2:2" x14ac:dyDescent="0.15">
      <c r="B983" s="159" t="str">
        <f>IF(AND(Data!$N$7=1,Data!B980&lt;&gt;""),Data!B980,IF(AND(Data!$N$7=2,Data!C980&lt;&gt;""),Data!C980,IF(AND(Data!$N$7=3,Data!D980&lt;&gt;""),Data!D980,IF(AND(Data!$N$7=4,Data!E980&lt;&gt;""),Data!E980,IF(AND(Data!$N$7=5,Data!F980&lt;&gt;""),Data!F980,IF(AND(Data!$N$7=6,Data!G980&lt;&gt;""),Data!G980,IF(AND(Data!$N$7=7,Data!H980&lt;&gt;""),Data!H980,IF(AND(Data!$N$7=8,Data!I980&lt;&gt;""),Data!I980,IF(AND(Data!$N$7=9,Data!J980&lt;&gt;""),Data!J980,IF(AND(Data!$N$7=10,Data!K980&lt;&gt;""),Data!K980,""))))))))))</f>
        <v/>
      </c>
    </row>
    <row r="984" spans="2:2" x14ac:dyDescent="0.15">
      <c r="B984" s="159" t="str">
        <f>IF(AND(Data!$N$7=1,Data!B981&lt;&gt;""),Data!B981,IF(AND(Data!$N$7=2,Data!C981&lt;&gt;""),Data!C981,IF(AND(Data!$N$7=3,Data!D981&lt;&gt;""),Data!D981,IF(AND(Data!$N$7=4,Data!E981&lt;&gt;""),Data!E981,IF(AND(Data!$N$7=5,Data!F981&lt;&gt;""),Data!F981,IF(AND(Data!$N$7=6,Data!G981&lt;&gt;""),Data!G981,IF(AND(Data!$N$7=7,Data!H981&lt;&gt;""),Data!H981,IF(AND(Data!$N$7=8,Data!I981&lt;&gt;""),Data!I981,IF(AND(Data!$N$7=9,Data!J981&lt;&gt;""),Data!J981,IF(AND(Data!$N$7=10,Data!K981&lt;&gt;""),Data!K981,""))))))))))</f>
        <v/>
      </c>
    </row>
    <row r="985" spans="2:2" x14ac:dyDescent="0.15">
      <c r="B985" s="159" t="str">
        <f>IF(AND(Data!$N$7=1,Data!B982&lt;&gt;""),Data!B982,IF(AND(Data!$N$7=2,Data!C982&lt;&gt;""),Data!C982,IF(AND(Data!$N$7=3,Data!D982&lt;&gt;""),Data!D982,IF(AND(Data!$N$7=4,Data!E982&lt;&gt;""),Data!E982,IF(AND(Data!$N$7=5,Data!F982&lt;&gt;""),Data!F982,IF(AND(Data!$N$7=6,Data!G982&lt;&gt;""),Data!G982,IF(AND(Data!$N$7=7,Data!H982&lt;&gt;""),Data!H982,IF(AND(Data!$N$7=8,Data!I982&lt;&gt;""),Data!I982,IF(AND(Data!$N$7=9,Data!J982&lt;&gt;""),Data!J982,IF(AND(Data!$N$7=10,Data!K982&lt;&gt;""),Data!K982,""))))))))))</f>
        <v/>
      </c>
    </row>
    <row r="986" spans="2:2" x14ac:dyDescent="0.15">
      <c r="B986" s="159" t="str">
        <f>IF(AND(Data!$N$7=1,Data!B983&lt;&gt;""),Data!B983,IF(AND(Data!$N$7=2,Data!C983&lt;&gt;""),Data!C983,IF(AND(Data!$N$7=3,Data!D983&lt;&gt;""),Data!D983,IF(AND(Data!$N$7=4,Data!E983&lt;&gt;""),Data!E983,IF(AND(Data!$N$7=5,Data!F983&lt;&gt;""),Data!F983,IF(AND(Data!$N$7=6,Data!G983&lt;&gt;""),Data!G983,IF(AND(Data!$N$7=7,Data!H983&lt;&gt;""),Data!H983,IF(AND(Data!$N$7=8,Data!I983&lt;&gt;""),Data!I983,IF(AND(Data!$N$7=9,Data!J983&lt;&gt;""),Data!J983,IF(AND(Data!$N$7=10,Data!K983&lt;&gt;""),Data!K983,""))))))))))</f>
        <v/>
      </c>
    </row>
    <row r="987" spans="2:2" x14ac:dyDescent="0.15">
      <c r="B987" s="159" t="str">
        <f>IF(AND(Data!$N$7=1,Data!B984&lt;&gt;""),Data!B984,IF(AND(Data!$N$7=2,Data!C984&lt;&gt;""),Data!C984,IF(AND(Data!$N$7=3,Data!D984&lt;&gt;""),Data!D984,IF(AND(Data!$N$7=4,Data!E984&lt;&gt;""),Data!E984,IF(AND(Data!$N$7=5,Data!F984&lt;&gt;""),Data!F984,IF(AND(Data!$N$7=6,Data!G984&lt;&gt;""),Data!G984,IF(AND(Data!$N$7=7,Data!H984&lt;&gt;""),Data!H984,IF(AND(Data!$N$7=8,Data!I984&lt;&gt;""),Data!I984,IF(AND(Data!$N$7=9,Data!J984&lt;&gt;""),Data!J984,IF(AND(Data!$N$7=10,Data!K984&lt;&gt;""),Data!K984,""))))))))))</f>
        <v/>
      </c>
    </row>
    <row r="988" spans="2:2" x14ac:dyDescent="0.15">
      <c r="B988" s="159" t="str">
        <f>IF(AND(Data!$N$7=1,Data!B985&lt;&gt;""),Data!B985,IF(AND(Data!$N$7=2,Data!C985&lt;&gt;""),Data!C985,IF(AND(Data!$N$7=3,Data!D985&lt;&gt;""),Data!D985,IF(AND(Data!$N$7=4,Data!E985&lt;&gt;""),Data!E985,IF(AND(Data!$N$7=5,Data!F985&lt;&gt;""),Data!F985,IF(AND(Data!$N$7=6,Data!G985&lt;&gt;""),Data!G985,IF(AND(Data!$N$7=7,Data!H985&lt;&gt;""),Data!H985,IF(AND(Data!$N$7=8,Data!I985&lt;&gt;""),Data!I985,IF(AND(Data!$N$7=9,Data!J985&lt;&gt;""),Data!J985,IF(AND(Data!$N$7=10,Data!K985&lt;&gt;""),Data!K985,""))))))))))</f>
        <v/>
      </c>
    </row>
    <row r="989" spans="2:2" x14ac:dyDescent="0.15">
      <c r="B989" s="159" t="str">
        <f>IF(AND(Data!$N$7=1,Data!B986&lt;&gt;""),Data!B986,IF(AND(Data!$N$7=2,Data!C986&lt;&gt;""),Data!C986,IF(AND(Data!$N$7=3,Data!D986&lt;&gt;""),Data!D986,IF(AND(Data!$N$7=4,Data!E986&lt;&gt;""),Data!E986,IF(AND(Data!$N$7=5,Data!F986&lt;&gt;""),Data!F986,IF(AND(Data!$N$7=6,Data!G986&lt;&gt;""),Data!G986,IF(AND(Data!$N$7=7,Data!H986&lt;&gt;""),Data!H986,IF(AND(Data!$N$7=8,Data!I986&lt;&gt;""),Data!I986,IF(AND(Data!$N$7=9,Data!J986&lt;&gt;""),Data!J986,IF(AND(Data!$N$7=10,Data!K986&lt;&gt;""),Data!K986,""))))))))))</f>
        <v/>
      </c>
    </row>
    <row r="990" spans="2:2" x14ac:dyDescent="0.15">
      <c r="B990" s="159" t="str">
        <f>IF(AND(Data!$N$7=1,Data!B987&lt;&gt;""),Data!B987,IF(AND(Data!$N$7=2,Data!C987&lt;&gt;""),Data!C987,IF(AND(Data!$N$7=3,Data!D987&lt;&gt;""),Data!D987,IF(AND(Data!$N$7=4,Data!E987&lt;&gt;""),Data!E987,IF(AND(Data!$N$7=5,Data!F987&lt;&gt;""),Data!F987,IF(AND(Data!$N$7=6,Data!G987&lt;&gt;""),Data!G987,IF(AND(Data!$N$7=7,Data!H987&lt;&gt;""),Data!H987,IF(AND(Data!$N$7=8,Data!I987&lt;&gt;""),Data!I987,IF(AND(Data!$N$7=9,Data!J987&lt;&gt;""),Data!J987,IF(AND(Data!$N$7=10,Data!K987&lt;&gt;""),Data!K987,""))))))))))</f>
        <v/>
      </c>
    </row>
    <row r="991" spans="2:2" x14ac:dyDescent="0.15">
      <c r="B991" s="159" t="str">
        <f>IF(AND(Data!$N$7=1,Data!B988&lt;&gt;""),Data!B988,IF(AND(Data!$N$7=2,Data!C988&lt;&gt;""),Data!C988,IF(AND(Data!$N$7=3,Data!D988&lt;&gt;""),Data!D988,IF(AND(Data!$N$7=4,Data!E988&lt;&gt;""),Data!E988,IF(AND(Data!$N$7=5,Data!F988&lt;&gt;""),Data!F988,IF(AND(Data!$N$7=6,Data!G988&lt;&gt;""),Data!G988,IF(AND(Data!$N$7=7,Data!H988&lt;&gt;""),Data!H988,IF(AND(Data!$N$7=8,Data!I988&lt;&gt;""),Data!I988,IF(AND(Data!$N$7=9,Data!J988&lt;&gt;""),Data!J988,IF(AND(Data!$N$7=10,Data!K988&lt;&gt;""),Data!K988,""))))))))))</f>
        <v/>
      </c>
    </row>
    <row r="992" spans="2:2" x14ac:dyDescent="0.15">
      <c r="B992" s="159" t="str">
        <f>IF(AND(Data!$N$7=1,Data!B989&lt;&gt;""),Data!B989,IF(AND(Data!$N$7=2,Data!C989&lt;&gt;""),Data!C989,IF(AND(Data!$N$7=3,Data!D989&lt;&gt;""),Data!D989,IF(AND(Data!$N$7=4,Data!E989&lt;&gt;""),Data!E989,IF(AND(Data!$N$7=5,Data!F989&lt;&gt;""),Data!F989,IF(AND(Data!$N$7=6,Data!G989&lt;&gt;""),Data!G989,IF(AND(Data!$N$7=7,Data!H989&lt;&gt;""),Data!H989,IF(AND(Data!$N$7=8,Data!I989&lt;&gt;""),Data!I989,IF(AND(Data!$N$7=9,Data!J989&lt;&gt;""),Data!J989,IF(AND(Data!$N$7=10,Data!K989&lt;&gt;""),Data!K989,""))))))))))</f>
        <v/>
      </c>
    </row>
    <row r="993" spans="2:2" x14ac:dyDescent="0.15">
      <c r="B993" s="159" t="str">
        <f>IF(AND(Data!$N$7=1,Data!B990&lt;&gt;""),Data!B990,IF(AND(Data!$N$7=2,Data!C990&lt;&gt;""),Data!C990,IF(AND(Data!$N$7=3,Data!D990&lt;&gt;""),Data!D990,IF(AND(Data!$N$7=4,Data!E990&lt;&gt;""),Data!E990,IF(AND(Data!$N$7=5,Data!F990&lt;&gt;""),Data!F990,IF(AND(Data!$N$7=6,Data!G990&lt;&gt;""),Data!G990,IF(AND(Data!$N$7=7,Data!H990&lt;&gt;""),Data!H990,IF(AND(Data!$N$7=8,Data!I990&lt;&gt;""),Data!I990,IF(AND(Data!$N$7=9,Data!J990&lt;&gt;""),Data!J990,IF(AND(Data!$N$7=10,Data!K990&lt;&gt;""),Data!K990,""))))))))))</f>
        <v/>
      </c>
    </row>
    <row r="994" spans="2:2" x14ac:dyDescent="0.15">
      <c r="B994" s="159" t="str">
        <f>IF(AND(Data!$N$7=1,Data!B991&lt;&gt;""),Data!B991,IF(AND(Data!$N$7=2,Data!C991&lt;&gt;""),Data!C991,IF(AND(Data!$N$7=3,Data!D991&lt;&gt;""),Data!D991,IF(AND(Data!$N$7=4,Data!E991&lt;&gt;""),Data!E991,IF(AND(Data!$N$7=5,Data!F991&lt;&gt;""),Data!F991,IF(AND(Data!$N$7=6,Data!G991&lt;&gt;""),Data!G991,IF(AND(Data!$N$7=7,Data!H991&lt;&gt;""),Data!H991,IF(AND(Data!$N$7=8,Data!I991&lt;&gt;""),Data!I991,IF(AND(Data!$N$7=9,Data!J991&lt;&gt;""),Data!J991,IF(AND(Data!$N$7=10,Data!K991&lt;&gt;""),Data!K991,""))))))))))</f>
        <v/>
      </c>
    </row>
    <row r="995" spans="2:2" x14ac:dyDescent="0.15">
      <c r="B995" s="159" t="str">
        <f>IF(AND(Data!$N$7=1,Data!B992&lt;&gt;""),Data!B992,IF(AND(Data!$N$7=2,Data!C992&lt;&gt;""),Data!C992,IF(AND(Data!$N$7=3,Data!D992&lt;&gt;""),Data!D992,IF(AND(Data!$N$7=4,Data!E992&lt;&gt;""),Data!E992,IF(AND(Data!$N$7=5,Data!F992&lt;&gt;""),Data!F992,IF(AND(Data!$N$7=6,Data!G992&lt;&gt;""),Data!G992,IF(AND(Data!$N$7=7,Data!H992&lt;&gt;""),Data!H992,IF(AND(Data!$N$7=8,Data!I992&lt;&gt;""),Data!I992,IF(AND(Data!$N$7=9,Data!J992&lt;&gt;""),Data!J992,IF(AND(Data!$N$7=10,Data!K992&lt;&gt;""),Data!K992,""))))))))))</f>
        <v/>
      </c>
    </row>
    <row r="996" spans="2:2" x14ac:dyDescent="0.15">
      <c r="B996" s="159" t="str">
        <f>IF(AND(Data!$N$7=1,Data!B993&lt;&gt;""),Data!B993,IF(AND(Data!$N$7=2,Data!C993&lt;&gt;""),Data!C993,IF(AND(Data!$N$7=3,Data!D993&lt;&gt;""),Data!D993,IF(AND(Data!$N$7=4,Data!E993&lt;&gt;""),Data!E993,IF(AND(Data!$N$7=5,Data!F993&lt;&gt;""),Data!F993,IF(AND(Data!$N$7=6,Data!G993&lt;&gt;""),Data!G993,IF(AND(Data!$N$7=7,Data!H993&lt;&gt;""),Data!H993,IF(AND(Data!$N$7=8,Data!I993&lt;&gt;""),Data!I993,IF(AND(Data!$N$7=9,Data!J993&lt;&gt;""),Data!J993,IF(AND(Data!$N$7=10,Data!K993&lt;&gt;""),Data!K993,""))))))))))</f>
        <v/>
      </c>
    </row>
    <row r="997" spans="2:2" x14ac:dyDescent="0.15">
      <c r="B997" s="159" t="str">
        <f>IF(AND(Data!$N$7=1,Data!B994&lt;&gt;""),Data!B994,IF(AND(Data!$N$7=2,Data!C994&lt;&gt;""),Data!C994,IF(AND(Data!$N$7=3,Data!D994&lt;&gt;""),Data!D994,IF(AND(Data!$N$7=4,Data!E994&lt;&gt;""),Data!E994,IF(AND(Data!$N$7=5,Data!F994&lt;&gt;""),Data!F994,IF(AND(Data!$N$7=6,Data!G994&lt;&gt;""),Data!G994,IF(AND(Data!$N$7=7,Data!H994&lt;&gt;""),Data!H994,IF(AND(Data!$N$7=8,Data!I994&lt;&gt;""),Data!I994,IF(AND(Data!$N$7=9,Data!J994&lt;&gt;""),Data!J994,IF(AND(Data!$N$7=10,Data!K994&lt;&gt;""),Data!K994,""))))))))))</f>
        <v/>
      </c>
    </row>
    <row r="998" spans="2:2" x14ac:dyDescent="0.15">
      <c r="B998" s="159" t="str">
        <f>IF(AND(Data!$N$7=1,Data!B995&lt;&gt;""),Data!B995,IF(AND(Data!$N$7=2,Data!C995&lt;&gt;""),Data!C995,IF(AND(Data!$N$7=3,Data!D995&lt;&gt;""),Data!D995,IF(AND(Data!$N$7=4,Data!E995&lt;&gt;""),Data!E995,IF(AND(Data!$N$7=5,Data!F995&lt;&gt;""),Data!F995,IF(AND(Data!$N$7=6,Data!G995&lt;&gt;""),Data!G995,IF(AND(Data!$N$7=7,Data!H995&lt;&gt;""),Data!H995,IF(AND(Data!$N$7=8,Data!I995&lt;&gt;""),Data!I995,IF(AND(Data!$N$7=9,Data!J995&lt;&gt;""),Data!J995,IF(AND(Data!$N$7=10,Data!K995&lt;&gt;""),Data!K995,""))))))))))</f>
        <v/>
      </c>
    </row>
    <row r="999" spans="2:2" x14ac:dyDescent="0.15">
      <c r="B999" s="159" t="str">
        <f>IF(AND(Data!$N$7=1,Data!B996&lt;&gt;""),Data!B996,IF(AND(Data!$N$7=2,Data!C996&lt;&gt;""),Data!C996,IF(AND(Data!$N$7=3,Data!D996&lt;&gt;""),Data!D996,IF(AND(Data!$N$7=4,Data!E996&lt;&gt;""),Data!E996,IF(AND(Data!$N$7=5,Data!F996&lt;&gt;""),Data!F996,IF(AND(Data!$N$7=6,Data!G996&lt;&gt;""),Data!G996,IF(AND(Data!$N$7=7,Data!H996&lt;&gt;""),Data!H996,IF(AND(Data!$N$7=8,Data!I996&lt;&gt;""),Data!I996,IF(AND(Data!$N$7=9,Data!J996&lt;&gt;""),Data!J996,IF(AND(Data!$N$7=10,Data!K996&lt;&gt;""),Data!K996,""))))))))))</f>
        <v/>
      </c>
    </row>
    <row r="1000" spans="2:2" x14ac:dyDescent="0.15">
      <c r="B1000" s="159" t="str">
        <f>IF(AND(Data!$N$7=1,Data!B997&lt;&gt;""),Data!B997,IF(AND(Data!$N$7=2,Data!C997&lt;&gt;""),Data!C997,IF(AND(Data!$N$7=3,Data!D997&lt;&gt;""),Data!D997,IF(AND(Data!$N$7=4,Data!E997&lt;&gt;""),Data!E997,IF(AND(Data!$N$7=5,Data!F997&lt;&gt;""),Data!F997,IF(AND(Data!$N$7=6,Data!G997&lt;&gt;""),Data!G997,IF(AND(Data!$N$7=7,Data!H997&lt;&gt;""),Data!H997,IF(AND(Data!$N$7=8,Data!I997&lt;&gt;""),Data!I997,IF(AND(Data!$N$7=9,Data!J997&lt;&gt;""),Data!J997,IF(AND(Data!$N$7=10,Data!K997&lt;&gt;""),Data!K997,""))))))))))</f>
        <v/>
      </c>
    </row>
  </sheetData>
  <sheetProtection sheet="1" scenarios="1"/>
  <mergeCells count="1">
    <mergeCell ref="C1:H1"/>
  </mergeCells>
  <pageMargins left="0.75" right="0.75" top="1" bottom="1" header="0.5" footer="0.5"/>
  <pageSetup orientation="portrait"/>
  <ignoredErrors>
    <ignoredError sqref="B4 B6:B1000 D6:D10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509"/>
  <sheetViews>
    <sheetView zoomScale="150" zoomScaleNormal="150" workbookViewId="0">
      <selection activeCell="G30" sqref="G30"/>
    </sheetView>
  </sheetViews>
  <sheetFormatPr baseColWidth="10" defaultColWidth="8.83203125" defaultRowHeight="13" x14ac:dyDescent="0.15"/>
  <cols>
    <col min="1" max="1" width="4.83203125" customWidth="1"/>
    <col min="2" max="2" width="11.5" hidden="1" customWidth="1"/>
    <col min="3" max="3" width="11.83203125" hidden="1" customWidth="1"/>
    <col min="4" max="4" width="9.83203125" style="25" customWidth="1"/>
    <col min="5" max="5" width="9.83203125" customWidth="1"/>
    <col min="6" max="7" width="9.5" bestFit="1" customWidth="1"/>
    <col min="8" max="8" width="9.83203125" bestFit="1" customWidth="1"/>
    <col min="9" max="9" width="10.33203125" bestFit="1" customWidth="1"/>
    <col min="12" max="12" width="5.33203125" customWidth="1"/>
    <col min="13" max="13" width="13.5" customWidth="1"/>
    <col min="14" max="14" width="11" customWidth="1"/>
    <col min="15" max="15" width="10.33203125" customWidth="1"/>
    <col min="16" max="16" width="9.5" customWidth="1"/>
    <col min="17" max="18" width="9.1640625" hidden="1" customWidth="1"/>
    <col min="19" max="19" width="11.1640625" hidden="1" customWidth="1"/>
    <col min="20" max="20" width="10.33203125" bestFit="1" customWidth="1"/>
    <col min="22" max="22" width="9" bestFit="1" customWidth="1"/>
    <col min="23" max="23" width="9.5" bestFit="1" customWidth="1"/>
  </cols>
  <sheetData>
    <row r="1" spans="2:26" ht="16" x14ac:dyDescent="0.2">
      <c r="D1" s="185" t="s">
        <v>44</v>
      </c>
      <c r="E1" s="172"/>
      <c r="F1" s="172"/>
      <c r="G1" s="172"/>
      <c r="H1" s="172"/>
      <c r="I1" s="186"/>
      <c r="J1" s="186"/>
      <c r="K1" s="186"/>
      <c r="L1" s="187"/>
    </row>
    <row r="2" spans="2:26" ht="16" x14ac:dyDescent="0.2">
      <c r="B2" s="81"/>
      <c r="C2" s="78"/>
      <c r="D2" s="80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9"/>
      <c r="V2" s="79"/>
      <c r="W2" s="79"/>
      <c r="X2" s="78"/>
      <c r="Y2" s="16"/>
      <c r="Z2" s="16"/>
    </row>
    <row r="3" spans="2:26" s="43" customFormat="1" ht="12.75" customHeight="1" x14ac:dyDescent="0.15">
      <c r="B3" s="72"/>
      <c r="C3" s="46"/>
      <c r="D3" s="77" t="str">
        <f>IF(Data!$N$4=1,Data!$B$2,IF(Data!$N$4=2,Data!$C$2,IF(Data!$N$4=3,Data!$D$2,IF(Data!$N$4=4,Data!$E$2,IF(Data!$N$4=5,Data!$F$2,IF(Data!$N$4=6,Data!$G$2,IF(Data!$N$4=7,Data!$H$2,IF(Data!$N$4=8,Data!$I$2,IF(Data!$N$4=9,Data!$J2,IF(Data!$N$4=10,Data!$K$2,""))))))))))</f>
        <v>Amount $</v>
      </c>
      <c r="E3" s="76"/>
      <c r="F3" s="76"/>
      <c r="G3" s="76"/>
      <c r="H3" s="76"/>
      <c r="I3" s="76"/>
      <c r="J3" s="76"/>
      <c r="K3" s="76"/>
      <c r="L3" s="76"/>
      <c r="M3" s="94" t="s">
        <v>43</v>
      </c>
      <c r="N3" s="94" t="s">
        <v>42</v>
      </c>
      <c r="O3" s="94" t="s">
        <v>41</v>
      </c>
      <c r="P3" s="94" t="s">
        <v>40</v>
      </c>
      <c r="Q3" s="75" t="s">
        <v>39</v>
      </c>
      <c r="R3" s="74" t="s">
        <v>38</v>
      </c>
      <c r="S3" s="62"/>
      <c r="T3" s="62"/>
      <c r="U3" s="69"/>
      <c r="V3" s="62"/>
      <c r="W3" s="62"/>
      <c r="X3" s="46"/>
      <c r="Y3" s="42"/>
      <c r="Z3" s="42"/>
    </row>
    <row r="4" spans="2:26" s="43" customFormat="1" ht="12.75" customHeight="1" x14ac:dyDescent="0.15">
      <c r="B4" s="72"/>
      <c r="C4" s="46"/>
      <c r="D4" s="129">
        <f>IF(AND(Data!$N$4=1,Data!B3&lt;&gt;""),Data!B3,IF(AND(Data!$N$4=2,Data!C3&lt;&gt;""),Data!C3,IF(AND(Data!$N$4=3,Data!D3&lt;&gt;""),Data!D3,IF(AND(Data!$N$4=4,Data!E3&lt;&gt;""),Data!E3,IF(AND(Data!$N$4=5,Data!F3&lt;&gt;""),Data!F3,IF(AND(Data!$N$4=6,Data!G3&lt;&gt;""),Data!G3,IF(AND(Data!$N$4=7,Data!H3&lt;&gt;""),Data!H3,IF(AND(Data!$N$4=8,Data!I3&lt;&gt;""),Data!I3,IF(AND(Data!$N$4=9,Data!J3&lt;&gt;""),Data!J3,IF(AND(Data!$N$4=10,Data!K3&lt;&gt;""),Data!K3,""))))))))))</f>
        <v>1837</v>
      </c>
      <c r="E4" s="44"/>
      <c r="F4" s="49"/>
      <c r="G4" s="49"/>
      <c r="H4" s="49"/>
      <c r="I4" s="49"/>
      <c r="J4" s="49"/>
      <c r="K4" s="49"/>
      <c r="L4" s="49"/>
      <c r="M4" s="64" t="str">
        <f>IF(AND(Data&lt;&gt;"",B8&lt;&gt;""),""&amp;R29-Q29/2&amp;"-"&amp;B8&amp;"","")</f>
        <v>1351-2323</v>
      </c>
      <c r="N4" s="64">
        <f t="shared" ref="N4:N23" si="0">IF(Q5="","",IF(Q4&lt;&gt;"",Q4))</f>
        <v>2</v>
      </c>
      <c r="O4" s="68">
        <f>IF(AND(N4&lt;&gt;"",N5&lt;&gt;""),N4/$N$24,"")</f>
        <v>1.834862385321101E-2</v>
      </c>
      <c r="P4" s="67">
        <f t="shared" ref="P4:P23" si="1">IF(O4&lt;&gt;"",O4,"")</f>
        <v>1.834862385321101E-2</v>
      </c>
      <c r="Q4" s="66">
        <f t="shared" ref="Q4:Q23" si="2">IF(ISNA(R4),"",R4)</f>
        <v>2</v>
      </c>
      <c r="R4" s="58">
        <f t="array" ref="R4:R23">FREQUENCY(Data,Bins)</f>
        <v>2</v>
      </c>
      <c r="S4" s="73"/>
      <c r="T4" s="73"/>
      <c r="U4" s="69"/>
      <c r="V4" s="51"/>
      <c r="W4" s="51"/>
      <c r="X4" s="46"/>
      <c r="Y4" s="42"/>
      <c r="Z4" s="42"/>
    </row>
    <row r="5" spans="2:26" s="43" customFormat="1" ht="12.75" customHeight="1" x14ac:dyDescent="0.15">
      <c r="B5" s="72"/>
      <c r="C5" s="46"/>
      <c r="D5" s="129">
        <f>IF(AND(Data!$N$4=1,Data!B4&lt;&gt;""),Data!B4,IF(AND(Data!$N$4=2,Data!C4&lt;&gt;""),Data!C4,IF(AND(Data!$N$4=3,Data!D4&lt;&gt;""),Data!D4,IF(AND(Data!$N$4=4,Data!E4&lt;&gt;""),Data!E4,IF(AND(Data!$N$4=5,Data!F4&lt;&gt;""),Data!F4,IF(AND(Data!$N$4=6,Data!G4&lt;&gt;""),Data!G4,IF(AND(Data!$N$4=7,Data!H4&lt;&gt;""),Data!H4,IF(AND(Data!$N$4=8,Data!I4&lt;&gt;""),Data!I4,IF(AND(Data!$N$4=9,Data!J4&lt;&gt;""),Data!J4,IF(AND(Data!$N$4=10,Data!K4&lt;&gt;""),Data!K4,""))))))))))</f>
        <v>1923</v>
      </c>
      <c r="E5" s="44"/>
      <c r="F5" s="49"/>
      <c r="G5" s="49"/>
      <c r="H5" s="49"/>
      <c r="I5" s="49"/>
      <c r="J5" s="49"/>
      <c r="K5" s="49"/>
      <c r="L5" s="49"/>
      <c r="M5" s="64" t="str">
        <f t="shared" ref="M5:M23" si="3">IF(B9&lt;&gt;"",""&amp;B8&amp;"-"&amp;B9&amp;"","")</f>
        <v>2323-3295</v>
      </c>
      <c r="N5" s="64">
        <f t="shared" si="0"/>
        <v>22</v>
      </c>
      <c r="O5" s="68">
        <f t="shared" ref="O5:O23" si="4">IF(N5&lt;&gt;"",N5/$N$24,"")</f>
        <v>0.20183486238532111</v>
      </c>
      <c r="P5" s="67">
        <f t="shared" si="1"/>
        <v>0.20183486238532111</v>
      </c>
      <c r="Q5" s="66">
        <f t="shared" si="2"/>
        <v>22</v>
      </c>
      <c r="R5" s="58">
        <v>22</v>
      </c>
      <c r="S5" s="46"/>
      <c r="T5" s="46"/>
      <c r="U5" s="69"/>
      <c r="V5" s="69"/>
      <c r="W5" s="69"/>
      <c r="X5" s="46"/>
      <c r="Y5" s="42"/>
      <c r="Z5" s="42"/>
    </row>
    <row r="6" spans="2:26" s="43" customFormat="1" ht="12.75" customHeight="1" x14ac:dyDescent="0.15">
      <c r="B6" s="46"/>
      <c r="C6" s="46"/>
      <c r="D6" s="129">
        <f>IF(AND(Data!$N$4=1,Data!B5&lt;&gt;""),Data!B5,IF(AND(Data!$N$4=2,Data!C5&lt;&gt;""),Data!C5,IF(AND(Data!$N$4=3,Data!D5&lt;&gt;""),Data!D5,IF(AND(Data!$N$4=4,Data!E5&lt;&gt;""),Data!E5,IF(AND(Data!$N$4=5,Data!F5&lt;&gt;""),Data!F5,IF(AND(Data!$N$4=6,Data!G5&lt;&gt;""),Data!G5,IF(AND(Data!$N$4=7,Data!H5&lt;&gt;""),Data!H5,IF(AND(Data!$N$4=8,Data!I5&lt;&gt;""),Data!I5,IF(AND(Data!$N$4=9,Data!J5&lt;&gt;""),Data!J5,IF(AND(Data!$N$4=10,Data!K5&lt;&gt;""),Data!K5,""))))))))))</f>
        <v>2448</v>
      </c>
      <c r="E6" s="44"/>
      <c r="F6" s="49"/>
      <c r="G6" s="49"/>
      <c r="H6" s="49"/>
      <c r="I6" s="49"/>
      <c r="J6" s="49"/>
      <c r="K6" s="49"/>
      <c r="L6" s="49"/>
      <c r="M6" s="64" t="str">
        <f t="shared" si="3"/>
        <v>3295-4267</v>
      </c>
      <c r="N6" s="64">
        <f t="shared" si="0"/>
        <v>44</v>
      </c>
      <c r="O6" s="68">
        <f t="shared" si="4"/>
        <v>0.40366972477064222</v>
      </c>
      <c r="P6" s="67">
        <f t="shared" si="1"/>
        <v>0.40366972477064222</v>
      </c>
      <c r="Q6" s="66">
        <f t="shared" si="2"/>
        <v>44</v>
      </c>
      <c r="R6" s="58">
        <v>44</v>
      </c>
      <c r="S6" s="46"/>
      <c r="T6" s="46"/>
      <c r="U6" s="46"/>
      <c r="V6" s="46"/>
      <c r="W6" s="46"/>
      <c r="X6" s="46"/>
      <c r="Y6" s="42"/>
      <c r="Z6" s="42"/>
    </row>
    <row r="7" spans="2:26" s="43" customFormat="1" ht="12.75" customHeight="1" x14ac:dyDescent="0.15">
      <c r="B7" s="71" t="s">
        <v>37</v>
      </c>
      <c r="C7" s="70" t="s">
        <v>36</v>
      </c>
      <c r="D7" s="129">
        <f>IF(AND(Data!$N$4=1,Data!B6&lt;&gt;""),Data!B6,IF(AND(Data!$N$4=2,Data!C6&lt;&gt;""),Data!C6,IF(AND(Data!$N$4=3,Data!D6&lt;&gt;""),Data!D6,IF(AND(Data!$N$4=4,Data!E6&lt;&gt;""),Data!E6,IF(AND(Data!$N$4=5,Data!F6&lt;&gt;""),Data!F6,IF(AND(Data!$N$4=6,Data!G6&lt;&gt;""),Data!G6,IF(AND(Data!$N$4=7,Data!H6&lt;&gt;""),Data!H6,IF(AND(Data!$N$4=8,Data!I6&lt;&gt;""),Data!I6,IF(AND(Data!$N$4=9,Data!J6&lt;&gt;""),Data!J6,IF(AND(Data!$N$4=10,Data!K6&lt;&gt;""),Data!K6,""))))))))))</f>
        <v>2477</v>
      </c>
      <c r="E7" s="44"/>
      <c r="F7" s="49"/>
      <c r="G7" s="49"/>
      <c r="H7" s="49"/>
      <c r="I7" s="49"/>
      <c r="J7" s="49"/>
      <c r="K7" s="49"/>
      <c r="L7" s="49"/>
      <c r="M7" s="64" t="str">
        <f t="shared" si="3"/>
        <v>4267-5239</v>
      </c>
      <c r="N7" s="64">
        <f t="shared" si="0"/>
        <v>23</v>
      </c>
      <c r="O7" s="68">
        <f t="shared" si="4"/>
        <v>0.21100917431192662</v>
      </c>
      <c r="P7" s="67">
        <f t="shared" si="1"/>
        <v>0.21100917431192662</v>
      </c>
      <c r="Q7" s="66">
        <f t="shared" si="2"/>
        <v>23</v>
      </c>
      <c r="R7" s="58">
        <v>23</v>
      </c>
      <c r="S7" s="46"/>
      <c r="T7" s="46"/>
      <c r="U7" s="46"/>
      <c r="V7" s="46"/>
      <c r="W7" s="46"/>
      <c r="X7" s="46"/>
      <c r="Y7" s="42"/>
      <c r="Z7" s="42"/>
    </row>
    <row r="8" spans="2:26" s="43" customFormat="1" ht="12.75" customHeight="1" x14ac:dyDescent="0.15">
      <c r="B8" s="58">
        <f>IF(C8&lt;&gt;"",(C8+(Q29/2)),"")</f>
        <v>2323</v>
      </c>
      <c r="C8" s="57">
        <f>IF(R29&lt;&gt;"",R29,"")</f>
        <v>1837</v>
      </c>
      <c r="D8" s="129">
        <f>IF(AND(Data!$N$4=1,Data!B7&lt;&gt;""),Data!B7,IF(AND(Data!$N$4=2,Data!C7&lt;&gt;""),Data!C7,IF(AND(Data!$N$4=3,Data!D7&lt;&gt;""),Data!D7,IF(AND(Data!$N$4=4,Data!E7&lt;&gt;""),Data!E7,IF(AND(Data!$N$4=5,Data!F7&lt;&gt;""),Data!F7,IF(AND(Data!$N$4=6,Data!G7&lt;&gt;""),Data!G7,IF(AND(Data!$N$4=7,Data!H7&lt;&gt;""),Data!H7,IF(AND(Data!$N$4=8,Data!I7&lt;&gt;""),Data!I7,IF(AND(Data!$N$4=9,Data!J7&lt;&gt;""),Data!J7,IF(AND(Data!$N$4=10,Data!K7&lt;&gt;""),Data!K7,""))))))))))</f>
        <v>2512</v>
      </c>
      <c r="E8" s="44"/>
      <c r="F8" s="49"/>
      <c r="G8" s="49"/>
      <c r="H8" s="49"/>
      <c r="I8" s="49"/>
      <c r="J8" s="49"/>
      <c r="K8" s="49"/>
      <c r="L8" s="49"/>
      <c r="M8" s="64" t="str">
        <f t="shared" si="3"/>
        <v>5239-6211</v>
      </c>
      <c r="N8" s="64">
        <f t="shared" si="0"/>
        <v>18</v>
      </c>
      <c r="O8" s="68">
        <f t="shared" si="4"/>
        <v>0.16513761467889909</v>
      </c>
      <c r="P8" s="67">
        <f t="shared" si="1"/>
        <v>0.16513761467889909</v>
      </c>
      <c r="Q8" s="66">
        <f t="shared" si="2"/>
        <v>18</v>
      </c>
      <c r="R8" s="58">
        <v>18</v>
      </c>
      <c r="S8" s="46"/>
      <c r="T8" s="46"/>
      <c r="U8" s="46"/>
      <c r="V8" s="46"/>
      <c r="W8" s="46"/>
      <c r="X8" s="46"/>
      <c r="Y8" s="42"/>
      <c r="Z8" s="42"/>
    </row>
    <row r="9" spans="2:26" s="43" customFormat="1" ht="12.75" customHeight="1" x14ac:dyDescent="0.15">
      <c r="B9" s="58">
        <f t="shared" ref="B9:B29" si="5">IF(C9&lt;&gt;"",C9+($Q$29/2),"")</f>
        <v>3295</v>
      </c>
      <c r="C9" s="57">
        <f t="shared" ref="C9:C29" si="6">IF(C8&lt;$S$29,C8+$Q$29,"")</f>
        <v>2809</v>
      </c>
      <c r="D9" s="129">
        <f>IF(AND(Data!$N$4=1,Data!B8&lt;&gt;""),Data!B8,IF(AND(Data!$N$4=2,Data!C8&lt;&gt;""),Data!C8,IF(AND(Data!$N$4=3,Data!D8&lt;&gt;""),Data!D8,IF(AND(Data!$N$4=4,Data!E8&lt;&gt;""),Data!E8,IF(AND(Data!$N$4=5,Data!F8&lt;&gt;""),Data!F8,IF(AND(Data!$N$4=6,Data!G8&lt;&gt;""),Data!G8,IF(AND(Data!$N$4=7,Data!H8&lt;&gt;""),Data!H8,IF(AND(Data!$N$4=8,Data!I8&lt;&gt;""),Data!I8,IF(AND(Data!$N$4=9,Data!J8&lt;&gt;""),Data!J8,IF(AND(Data!$N$4=10,Data!K8&lt;&gt;""),Data!K8,""))))))))))</f>
        <v>2514</v>
      </c>
      <c r="E9" s="44"/>
      <c r="F9" s="49"/>
      <c r="G9" s="49"/>
      <c r="H9" s="49"/>
      <c r="I9" s="49"/>
      <c r="J9" s="49"/>
      <c r="K9" s="49"/>
      <c r="L9" s="49"/>
      <c r="M9" s="64" t="str">
        <f t="shared" si="3"/>
        <v>6211-7183</v>
      </c>
      <c r="N9" s="64">
        <f t="shared" si="0"/>
        <v>0</v>
      </c>
      <c r="O9" s="68">
        <f t="shared" si="4"/>
        <v>0</v>
      </c>
      <c r="P9" s="67">
        <f t="shared" si="1"/>
        <v>0</v>
      </c>
      <c r="Q9" s="66">
        <f t="shared" si="2"/>
        <v>0</v>
      </c>
      <c r="R9" s="58">
        <v>0</v>
      </c>
      <c r="S9" s="46"/>
      <c r="T9" s="46"/>
      <c r="U9" s="46"/>
      <c r="V9" s="46"/>
      <c r="W9" s="46"/>
      <c r="X9" s="46"/>
      <c r="Y9" s="42"/>
      <c r="Z9" s="42"/>
    </row>
    <row r="10" spans="2:26" s="43" customFormat="1" ht="12.75" customHeight="1" x14ac:dyDescent="0.15">
      <c r="B10" s="58">
        <f t="shared" si="5"/>
        <v>4267</v>
      </c>
      <c r="C10" s="57">
        <f t="shared" si="6"/>
        <v>3781</v>
      </c>
      <c r="D10" s="129">
        <f>IF(AND(Data!$N$4=1,Data!B9&lt;&gt;""),Data!B9,IF(AND(Data!$N$4=2,Data!C9&lt;&gt;""),Data!C9,IF(AND(Data!$N$4=3,Data!D9&lt;&gt;""),Data!D9,IF(AND(Data!$N$4=4,Data!E9&lt;&gt;""),Data!E9,IF(AND(Data!$N$4=5,Data!F9&lt;&gt;""),Data!F9,IF(AND(Data!$N$4=6,Data!G9&lt;&gt;""),Data!G9,IF(AND(Data!$N$4=7,Data!H9&lt;&gt;""),Data!H9,IF(AND(Data!$N$4=8,Data!I9&lt;&gt;""),Data!I9,IF(AND(Data!$N$4=9,Data!J9&lt;&gt;""),Data!J9,IF(AND(Data!$N$4=10,Data!K9&lt;&gt;""),Data!K9,""))))))))))</f>
        <v>2544</v>
      </c>
      <c r="E10" s="44"/>
      <c r="F10" s="49"/>
      <c r="G10" s="49"/>
      <c r="H10" s="49"/>
      <c r="I10" s="49"/>
      <c r="J10" s="49"/>
      <c r="K10" s="49"/>
      <c r="L10" s="49"/>
      <c r="M10" s="64" t="str">
        <f t="shared" si="3"/>
        <v/>
      </c>
      <c r="N10" s="64" t="str">
        <f t="shared" si="0"/>
        <v/>
      </c>
      <c r="O10" s="68" t="str">
        <f t="shared" si="4"/>
        <v/>
      </c>
      <c r="P10" s="67" t="str">
        <f t="shared" si="1"/>
        <v/>
      </c>
      <c r="Q10" s="66">
        <f t="shared" si="2"/>
        <v>0</v>
      </c>
      <c r="R10" s="58">
        <v>0</v>
      </c>
      <c r="S10" s="46"/>
      <c r="T10" s="46"/>
      <c r="U10" s="46"/>
      <c r="V10" s="46"/>
      <c r="W10" s="46"/>
      <c r="X10" s="46"/>
      <c r="Y10" s="42"/>
      <c r="Z10" s="42"/>
    </row>
    <row r="11" spans="2:26" s="43" customFormat="1" ht="12.75" customHeight="1" x14ac:dyDescent="0.15">
      <c r="B11" s="58">
        <f t="shared" si="5"/>
        <v>5239</v>
      </c>
      <c r="C11" s="57">
        <f t="shared" si="6"/>
        <v>4753</v>
      </c>
      <c r="D11" s="129">
        <f>IF(AND(Data!$N$4=1,Data!B10&lt;&gt;""),Data!B10,IF(AND(Data!$N$4=2,Data!C10&lt;&gt;""),Data!C10,IF(AND(Data!$N$4=3,Data!D10&lt;&gt;""),Data!D10,IF(AND(Data!$N$4=4,Data!E10&lt;&gt;""),Data!E10,IF(AND(Data!$N$4=5,Data!F10&lt;&gt;""),Data!F10,IF(AND(Data!$N$4=6,Data!G10&lt;&gt;""),Data!G10,IF(AND(Data!$N$4=7,Data!H10&lt;&gt;""),Data!H10,IF(AND(Data!$N$4=8,Data!I10&lt;&gt;""),Data!I10,IF(AND(Data!$N$4=9,Data!J10&lt;&gt;""),Data!J10,IF(AND(Data!$N$4=10,Data!K10&lt;&gt;""),Data!K10,""))))))))))</f>
        <v>2578</v>
      </c>
      <c r="E11" s="44"/>
      <c r="F11" s="49"/>
      <c r="G11" s="49"/>
      <c r="H11" s="49"/>
      <c r="I11" s="49"/>
      <c r="J11" s="49"/>
      <c r="K11" s="49"/>
      <c r="L11" s="49"/>
      <c r="M11" s="64" t="str">
        <f t="shared" si="3"/>
        <v/>
      </c>
      <c r="N11" s="64" t="str">
        <f t="shared" si="0"/>
        <v/>
      </c>
      <c r="O11" s="68" t="str">
        <f t="shared" si="4"/>
        <v/>
      </c>
      <c r="P11" s="67" t="str">
        <f t="shared" si="1"/>
        <v/>
      </c>
      <c r="Q11" s="66" t="str">
        <f t="shared" si="2"/>
        <v/>
      </c>
      <c r="R11" s="58" t="e">
        <v>#N/A</v>
      </c>
      <c r="S11" s="46"/>
      <c r="T11" s="46"/>
      <c r="U11" s="46"/>
      <c r="V11" s="46"/>
      <c r="W11" s="46"/>
      <c r="X11" s="46"/>
      <c r="Y11" s="42"/>
      <c r="Z11" s="42"/>
    </row>
    <row r="12" spans="2:26" s="43" customFormat="1" ht="12.75" customHeight="1" x14ac:dyDescent="0.15">
      <c r="B12" s="58">
        <f t="shared" si="5"/>
        <v>6211</v>
      </c>
      <c r="C12" s="57">
        <f t="shared" si="6"/>
        <v>5725</v>
      </c>
      <c r="D12" s="129">
        <f>IF(AND(Data!$N$4=1,Data!B11&lt;&gt;""),Data!B11,IF(AND(Data!$N$4=2,Data!C11&lt;&gt;""),Data!C11,IF(AND(Data!$N$4=3,Data!D11&lt;&gt;""),Data!D11,IF(AND(Data!$N$4=4,Data!E11&lt;&gt;""),Data!E11,IF(AND(Data!$N$4=5,Data!F11&lt;&gt;""),Data!F11,IF(AND(Data!$N$4=6,Data!G11&lt;&gt;""),Data!G11,IF(AND(Data!$N$4=7,Data!H11&lt;&gt;""),Data!H11,IF(AND(Data!$N$4=8,Data!I11&lt;&gt;""),Data!I11,IF(AND(Data!$N$4=9,Data!J11&lt;&gt;""),Data!J11,IF(AND(Data!$N$4=10,Data!K11&lt;&gt;""),Data!K11,""))))))))))</f>
        <v>2583</v>
      </c>
      <c r="E12" s="44"/>
      <c r="F12" s="49"/>
      <c r="G12" s="49"/>
      <c r="H12" s="49"/>
      <c r="I12" s="49"/>
      <c r="J12" s="49"/>
      <c r="K12" s="49"/>
      <c r="L12" s="49"/>
      <c r="M12" s="64" t="str">
        <f t="shared" si="3"/>
        <v/>
      </c>
      <c r="N12" s="64" t="str">
        <f t="shared" si="0"/>
        <v/>
      </c>
      <c r="O12" s="68" t="str">
        <f t="shared" si="4"/>
        <v/>
      </c>
      <c r="P12" s="67" t="str">
        <f t="shared" si="1"/>
        <v/>
      </c>
      <c r="Q12" s="66" t="str">
        <f t="shared" si="2"/>
        <v/>
      </c>
      <c r="R12" s="58" t="e">
        <v>#N/A</v>
      </c>
      <c r="S12" s="46"/>
      <c r="T12" s="46"/>
      <c r="U12" s="46"/>
      <c r="V12" s="46"/>
      <c r="W12" s="46"/>
      <c r="X12" s="46"/>
      <c r="Y12" s="42"/>
      <c r="Z12" s="42"/>
    </row>
    <row r="13" spans="2:26" s="43" customFormat="1" ht="12.75" customHeight="1" x14ac:dyDescent="0.15">
      <c r="B13" s="58">
        <f t="shared" si="5"/>
        <v>7183</v>
      </c>
      <c r="C13" s="57">
        <f t="shared" si="6"/>
        <v>6697</v>
      </c>
      <c r="D13" s="129">
        <f>IF(AND(Data!$N$4=1,Data!B12&lt;&gt;""),Data!B12,IF(AND(Data!$N$4=2,Data!C12&lt;&gt;""),Data!C12,IF(AND(Data!$N$4=3,Data!D12&lt;&gt;""),Data!D12,IF(AND(Data!$N$4=4,Data!E12&lt;&gt;""),Data!E12,IF(AND(Data!$N$4=5,Data!F12&lt;&gt;""),Data!F12,IF(AND(Data!$N$4=6,Data!G12&lt;&gt;""),Data!G12,IF(AND(Data!$N$4=7,Data!H12&lt;&gt;""),Data!H12,IF(AND(Data!$N$4=8,Data!I12&lt;&gt;""),Data!I12,IF(AND(Data!$N$4=9,Data!J12&lt;&gt;""),Data!J12,IF(AND(Data!$N$4=10,Data!K12&lt;&gt;""),Data!K12,""))))))))))</f>
        <v>2600</v>
      </c>
      <c r="E13" s="44"/>
      <c r="F13" s="49"/>
      <c r="G13" s="49"/>
      <c r="H13" s="49"/>
      <c r="I13" s="49"/>
      <c r="J13" s="49"/>
      <c r="K13" s="49"/>
      <c r="L13" s="49"/>
      <c r="M13" s="64" t="str">
        <f t="shared" si="3"/>
        <v/>
      </c>
      <c r="N13" s="64" t="str">
        <f t="shared" si="0"/>
        <v/>
      </c>
      <c r="O13" s="68" t="str">
        <f t="shared" si="4"/>
        <v/>
      </c>
      <c r="P13" s="67" t="str">
        <f t="shared" si="1"/>
        <v/>
      </c>
      <c r="Q13" s="66" t="str">
        <f t="shared" si="2"/>
        <v/>
      </c>
      <c r="R13" s="58" t="e">
        <v>#N/A</v>
      </c>
      <c r="S13" s="46"/>
      <c r="T13" s="46"/>
      <c r="U13" s="46"/>
      <c r="V13" s="46"/>
      <c r="W13" s="46"/>
      <c r="X13" s="46"/>
      <c r="Y13" s="42"/>
      <c r="Z13" s="42"/>
    </row>
    <row r="14" spans="2:26" s="43" customFormat="1" ht="12.75" customHeight="1" x14ac:dyDescent="0.15">
      <c r="B14" s="58" t="str">
        <f t="shared" si="5"/>
        <v/>
      </c>
      <c r="C14" s="57" t="str">
        <f t="shared" si="6"/>
        <v/>
      </c>
      <c r="D14" s="129">
        <f>IF(AND(Data!$N$4=1,Data!B13&lt;&gt;""),Data!B13,IF(AND(Data!$N$4=2,Data!C13&lt;&gt;""),Data!C13,IF(AND(Data!$N$4=3,Data!D13&lt;&gt;""),Data!D13,IF(AND(Data!$N$4=4,Data!E13&lt;&gt;""),Data!E13,IF(AND(Data!$N$4=5,Data!F13&lt;&gt;""),Data!F13,IF(AND(Data!$N$4=6,Data!G13&lt;&gt;""),Data!G13,IF(AND(Data!$N$4=7,Data!H13&lt;&gt;""),Data!H13,IF(AND(Data!$N$4=8,Data!I13&lt;&gt;""),Data!I13,IF(AND(Data!$N$4=9,Data!J13&lt;&gt;""),Data!J13,IF(AND(Data!$N$4=10,Data!K13&lt;&gt;""),Data!K13,""))))))))))</f>
        <v>2600</v>
      </c>
      <c r="E14" s="44"/>
      <c r="F14" s="49"/>
      <c r="G14" s="49"/>
      <c r="H14" s="49"/>
      <c r="I14" s="49"/>
      <c r="J14" s="49"/>
      <c r="K14" s="49"/>
      <c r="L14" s="49"/>
      <c r="M14" s="64" t="str">
        <f t="shared" si="3"/>
        <v/>
      </c>
      <c r="N14" s="64" t="str">
        <f t="shared" si="0"/>
        <v/>
      </c>
      <c r="O14" s="68" t="str">
        <f t="shared" si="4"/>
        <v/>
      </c>
      <c r="P14" s="67" t="str">
        <f t="shared" si="1"/>
        <v/>
      </c>
      <c r="Q14" s="66" t="str">
        <f t="shared" si="2"/>
        <v/>
      </c>
      <c r="R14" s="58" t="e">
        <v>#N/A</v>
      </c>
      <c r="S14" s="46"/>
      <c r="T14" s="46"/>
      <c r="U14" s="46"/>
      <c r="V14" s="46"/>
      <c r="W14" s="46"/>
      <c r="X14" s="46"/>
      <c r="Y14" s="42"/>
      <c r="Z14" s="42"/>
    </row>
    <row r="15" spans="2:26" s="43" customFormat="1" ht="12.75" customHeight="1" x14ac:dyDescent="0.15">
      <c r="B15" s="58" t="str">
        <f t="shared" si="5"/>
        <v/>
      </c>
      <c r="C15" s="57" t="str">
        <f t="shared" si="6"/>
        <v/>
      </c>
      <c r="D15" s="129">
        <f>IF(AND(Data!$N$4=1,Data!B14&lt;&gt;""),Data!B14,IF(AND(Data!$N$4=2,Data!C14&lt;&gt;""),Data!C14,IF(AND(Data!$N$4=3,Data!D14&lt;&gt;""),Data!D14,IF(AND(Data!$N$4=4,Data!E14&lt;&gt;""),Data!E14,IF(AND(Data!$N$4=5,Data!F14&lt;&gt;""),Data!F14,IF(AND(Data!$N$4=6,Data!G14&lt;&gt;""),Data!G14,IF(AND(Data!$N$4=7,Data!H14&lt;&gt;""),Data!H14,IF(AND(Data!$N$4=8,Data!I14&lt;&gt;""),Data!I14,IF(AND(Data!$N$4=9,Data!J14&lt;&gt;""),Data!J14,IF(AND(Data!$N$4=10,Data!K14&lt;&gt;""),Data!K14,""))))))))))</f>
        <v>2601</v>
      </c>
      <c r="E15" s="44"/>
      <c r="F15" s="49"/>
      <c r="G15" s="49"/>
      <c r="H15" s="49"/>
      <c r="I15" s="49"/>
      <c r="J15" s="49"/>
      <c r="K15" s="49"/>
      <c r="L15" s="49"/>
      <c r="M15" s="64" t="str">
        <f t="shared" si="3"/>
        <v/>
      </c>
      <c r="N15" s="64" t="str">
        <f t="shared" si="0"/>
        <v/>
      </c>
      <c r="O15" s="68" t="str">
        <f t="shared" si="4"/>
        <v/>
      </c>
      <c r="P15" s="67" t="str">
        <f t="shared" si="1"/>
        <v/>
      </c>
      <c r="Q15" s="66" t="str">
        <f t="shared" si="2"/>
        <v/>
      </c>
      <c r="R15" s="58" t="e">
        <v>#N/A</v>
      </c>
      <c r="S15" s="46"/>
      <c r="T15" s="46"/>
      <c r="U15" s="69"/>
      <c r="V15" s="46"/>
      <c r="W15" s="46"/>
      <c r="X15" s="46"/>
      <c r="Y15" s="42"/>
      <c r="Z15" s="42"/>
    </row>
    <row r="16" spans="2:26" s="43" customFormat="1" ht="12.75" customHeight="1" x14ac:dyDescent="0.15">
      <c r="B16" s="58" t="str">
        <f t="shared" si="5"/>
        <v/>
      </c>
      <c r="C16" s="57" t="str">
        <f t="shared" si="6"/>
        <v/>
      </c>
      <c r="D16" s="129">
        <f>IF(AND(Data!$N$4=1,Data!B15&lt;&gt;""),Data!B15,IF(AND(Data!$N$4=2,Data!C15&lt;&gt;""),Data!C15,IF(AND(Data!$N$4=3,Data!D15&lt;&gt;""),Data!D15,IF(AND(Data!$N$4=4,Data!E15&lt;&gt;""),Data!E15,IF(AND(Data!$N$4=5,Data!F15&lt;&gt;""),Data!F15,IF(AND(Data!$N$4=6,Data!G15&lt;&gt;""),Data!G15,IF(AND(Data!$N$4=7,Data!H15&lt;&gt;""),Data!H15,IF(AND(Data!$N$4=8,Data!I15&lt;&gt;""),Data!I15,IF(AND(Data!$N$4=9,Data!J15&lt;&gt;""),Data!J15,IF(AND(Data!$N$4=10,Data!K15&lt;&gt;""),Data!K15,""))))))))))</f>
        <v>2705</v>
      </c>
      <c r="E16" s="44"/>
      <c r="F16" s="49"/>
      <c r="G16" s="49"/>
      <c r="H16" s="49"/>
      <c r="I16" s="49"/>
      <c r="J16" s="49"/>
      <c r="K16" s="49"/>
      <c r="L16" s="49"/>
      <c r="M16" s="64" t="str">
        <f t="shared" si="3"/>
        <v/>
      </c>
      <c r="N16" s="64" t="str">
        <f t="shared" si="0"/>
        <v/>
      </c>
      <c r="O16" s="68" t="str">
        <f t="shared" si="4"/>
        <v/>
      </c>
      <c r="P16" s="67" t="str">
        <f t="shared" si="1"/>
        <v/>
      </c>
      <c r="Q16" s="66" t="str">
        <f t="shared" si="2"/>
        <v/>
      </c>
      <c r="R16" s="58" t="e">
        <v>#N/A</v>
      </c>
      <c r="S16" s="46"/>
      <c r="T16" s="46"/>
      <c r="U16" s="46"/>
      <c r="V16" s="46"/>
      <c r="W16" s="46"/>
      <c r="X16" s="46"/>
      <c r="Y16" s="42"/>
      <c r="Z16" s="42"/>
    </row>
    <row r="17" spans="2:32" s="43" customFormat="1" ht="12.75" customHeight="1" x14ac:dyDescent="0.15">
      <c r="B17" s="58" t="str">
        <f t="shared" si="5"/>
        <v/>
      </c>
      <c r="C17" s="57" t="str">
        <f t="shared" si="6"/>
        <v/>
      </c>
      <c r="D17" s="129">
        <f>IF(AND(Data!$N$4=1,Data!B16&lt;&gt;""),Data!B16,IF(AND(Data!$N$4=2,Data!C16&lt;&gt;""),Data!C16,IF(AND(Data!$N$4=3,Data!D16&lt;&gt;""),Data!D16,IF(AND(Data!$N$4=4,Data!E16&lt;&gt;""),Data!E16,IF(AND(Data!$N$4=5,Data!F16&lt;&gt;""),Data!F16,IF(AND(Data!$N$4=6,Data!G16&lt;&gt;""),Data!G16,IF(AND(Data!$N$4=7,Data!H16&lt;&gt;""),Data!H16,IF(AND(Data!$N$4=8,Data!I16&lt;&gt;""),Data!I16,IF(AND(Data!$N$4=9,Data!J16&lt;&gt;""),Data!J16,IF(AND(Data!$N$4=10,Data!K16&lt;&gt;""),Data!K16,""))))))))))</f>
        <v>2731</v>
      </c>
      <c r="E17" s="44"/>
      <c r="F17" s="49"/>
      <c r="G17" s="49"/>
      <c r="H17" s="49"/>
      <c r="I17" s="49"/>
      <c r="J17" s="49"/>
      <c r="K17" s="49"/>
      <c r="L17" s="49"/>
      <c r="M17" s="64" t="str">
        <f t="shared" si="3"/>
        <v/>
      </c>
      <c r="N17" s="64" t="str">
        <f t="shared" si="0"/>
        <v/>
      </c>
      <c r="O17" s="68" t="str">
        <f t="shared" si="4"/>
        <v/>
      </c>
      <c r="P17" s="67" t="str">
        <f t="shared" si="1"/>
        <v/>
      </c>
      <c r="Q17" s="66" t="str">
        <f t="shared" si="2"/>
        <v/>
      </c>
      <c r="R17" s="58" t="e">
        <v>#N/A</v>
      </c>
      <c r="S17" s="46"/>
      <c r="T17" s="46"/>
      <c r="U17" s="46"/>
      <c r="V17" s="46"/>
      <c r="W17" s="46"/>
      <c r="X17" s="46"/>
      <c r="Y17" s="42"/>
      <c r="Z17" s="42"/>
    </row>
    <row r="18" spans="2:32" s="43" customFormat="1" ht="12.75" customHeight="1" x14ac:dyDescent="0.15">
      <c r="B18" s="58" t="str">
        <f t="shared" si="5"/>
        <v/>
      </c>
      <c r="C18" s="57" t="str">
        <f t="shared" si="6"/>
        <v/>
      </c>
      <c r="D18" s="129">
        <f>IF(AND(Data!$N$4=1,Data!B17&lt;&gt;""),Data!B17,IF(AND(Data!$N$4=2,Data!C17&lt;&gt;""),Data!C17,IF(AND(Data!$N$4=3,Data!D17&lt;&gt;""),Data!D17,IF(AND(Data!$N$4=4,Data!E17&lt;&gt;""),Data!E17,IF(AND(Data!$N$4=5,Data!F17&lt;&gt;""),Data!F17,IF(AND(Data!$N$4=6,Data!G17&lt;&gt;""),Data!G17,IF(AND(Data!$N$4=7,Data!H17&lt;&gt;""),Data!H17,IF(AND(Data!$N$4=8,Data!I17&lt;&gt;""),Data!I17,IF(AND(Data!$N$4=9,Data!J17&lt;&gt;""),Data!J17,IF(AND(Data!$N$4=10,Data!K17&lt;&gt;""),Data!K17,""))))))))))</f>
        <v>2731</v>
      </c>
      <c r="E18" s="44"/>
      <c r="F18" s="49"/>
      <c r="G18" s="49"/>
      <c r="H18" s="49"/>
      <c r="I18" s="49"/>
      <c r="J18" s="49"/>
      <c r="K18" s="49"/>
      <c r="L18" s="49"/>
      <c r="M18" s="64" t="str">
        <f t="shared" si="3"/>
        <v/>
      </c>
      <c r="N18" s="64" t="str">
        <f t="shared" si="0"/>
        <v/>
      </c>
      <c r="O18" s="68" t="str">
        <f t="shared" si="4"/>
        <v/>
      </c>
      <c r="P18" s="67" t="str">
        <f t="shared" si="1"/>
        <v/>
      </c>
      <c r="Q18" s="66" t="str">
        <f t="shared" si="2"/>
        <v/>
      </c>
      <c r="R18" s="58" t="e">
        <v>#N/A</v>
      </c>
      <c r="S18" s="46"/>
      <c r="T18" s="46"/>
      <c r="U18" s="46"/>
      <c r="V18" s="46"/>
      <c r="W18" s="46"/>
      <c r="X18" s="46"/>
      <c r="Y18" s="42"/>
      <c r="Z18" s="42"/>
    </row>
    <row r="19" spans="2:32" s="43" customFormat="1" ht="12.75" customHeight="1" x14ac:dyDescent="0.15">
      <c r="B19" s="58" t="str">
        <f t="shared" si="5"/>
        <v/>
      </c>
      <c r="C19" s="57" t="str">
        <f t="shared" si="6"/>
        <v/>
      </c>
      <c r="D19" s="129">
        <f>IF(AND(Data!$N$4=1,Data!B18&lt;&gt;""),Data!B18,IF(AND(Data!$N$4=2,Data!C18&lt;&gt;""),Data!C18,IF(AND(Data!$N$4=3,Data!D18&lt;&gt;""),Data!D18,IF(AND(Data!$N$4=4,Data!E18&lt;&gt;""),Data!E18,IF(AND(Data!$N$4=5,Data!F18&lt;&gt;""),Data!F18,IF(AND(Data!$N$4=6,Data!G18&lt;&gt;""),Data!G18,IF(AND(Data!$N$4=7,Data!H18&lt;&gt;""),Data!H18,IF(AND(Data!$N$4=8,Data!I18&lt;&gt;""),Data!I18,IF(AND(Data!$N$4=9,Data!J18&lt;&gt;""),Data!J18,IF(AND(Data!$N$4=10,Data!K18&lt;&gt;""),Data!K18,""))))))))))</f>
        <v>2789</v>
      </c>
      <c r="E19" s="44"/>
      <c r="F19" s="49"/>
      <c r="G19" s="49"/>
      <c r="H19" s="49"/>
      <c r="I19" s="49"/>
      <c r="J19" s="49"/>
      <c r="K19" s="49"/>
      <c r="L19" s="49"/>
      <c r="M19" s="64" t="str">
        <f t="shared" si="3"/>
        <v/>
      </c>
      <c r="N19" s="64" t="str">
        <f t="shared" si="0"/>
        <v/>
      </c>
      <c r="O19" s="68" t="str">
        <f t="shared" si="4"/>
        <v/>
      </c>
      <c r="P19" s="67" t="str">
        <f t="shared" si="1"/>
        <v/>
      </c>
      <c r="Q19" s="66" t="str">
        <f t="shared" si="2"/>
        <v/>
      </c>
      <c r="R19" s="65" t="e">
        <v>#N/A</v>
      </c>
      <c r="S19" s="46"/>
      <c r="T19" s="46"/>
      <c r="U19"/>
      <c r="V19" s="46"/>
      <c r="W19" s="46"/>
      <c r="X19" s="46"/>
      <c r="Y19" s="42"/>
      <c r="Z19" s="42"/>
    </row>
    <row r="20" spans="2:32" s="43" customFormat="1" ht="12.75" customHeight="1" x14ac:dyDescent="0.15">
      <c r="B20" s="58" t="str">
        <f t="shared" si="5"/>
        <v/>
      </c>
      <c r="C20" s="57" t="str">
        <f t="shared" si="6"/>
        <v/>
      </c>
      <c r="D20" s="129">
        <f>IF(AND(Data!$N$4=1,Data!B19&lt;&gt;""),Data!B19,IF(AND(Data!$N$4=2,Data!C19&lt;&gt;""),Data!C19,IF(AND(Data!$N$4=3,Data!D19&lt;&gt;""),Data!D19,IF(AND(Data!$N$4=4,Data!E19&lt;&gt;""),Data!E19,IF(AND(Data!$N$4=5,Data!F19&lt;&gt;""),Data!F19,IF(AND(Data!$N$4=6,Data!G19&lt;&gt;""),Data!G19,IF(AND(Data!$N$4=7,Data!H19&lt;&gt;""),Data!H19,IF(AND(Data!$N$4=8,Data!I19&lt;&gt;""),Data!I19,IF(AND(Data!$N$4=9,Data!J19&lt;&gt;""),Data!J19,IF(AND(Data!$N$4=10,Data!K19&lt;&gt;""),Data!K19,""))))))))))</f>
        <v>2921</v>
      </c>
      <c r="E20" s="44"/>
      <c r="F20" s="49"/>
      <c r="G20" s="49"/>
      <c r="H20" s="49"/>
      <c r="I20" s="49"/>
      <c r="J20" s="49"/>
      <c r="K20" s="49"/>
      <c r="L20" s="49"/>
      <c r="M20" s="64" t="str">
        <f t="shared" si="3"/>
        <v/>
      </c>
      <c r="N20" s="64" t="str">
        <f t="shared" si="0"/>
        <v/>
      </c>
      <c r="O20" s="68" t="str">
        <f t="shared" si="4"/>
        <v/>
      </c>
      <c r="P20" s="67" t="str">
        <f t="shared" si="1"/>
        <v/>
      </c>
      <c r="Q20" s="66" t="str">
        <f t="shared" si="2"/>
        <v/>
      </c>
      <c r="R20" s="65" t="e">
        <v>#N/A</v>
      </c>
      <c r="S20" s="46"/>
      <c r="T20" s="46"/>
      <c r="U20"/>
      <c r="V20" s="46"/>
      <c r="W20" s="46"/>
      <c r="X20" s="46"/>
      <c r="Y20" s="42"/>
      <c r="Z20" s="42"/>
    </row>
    <row r="21" spans="2:32" s="43" customFormat="1" ht="12.75" customHeight="1" x14ac:dyDescent="0.15">
      <c r="B21" s="58" t="str">
        <f t="shared" si="5"/>
        <v/>
      </c>
      <c r="C21" s="57" t="str">
        <f t="shared" si="6"/>
        <v/>
      </c>
      <c r="D21" s="129">
        <f>IF(AND(Data!$N$4=1,Data!B20&lt;&gt;""),Data!B20,IF(AND(Data!$N$4=2,Data!C20&lt;&gt;""),Data!C20,IF(AND(Data!$N$4=3,Data!D20&lt;&gt;""),Data!D20,IF(AND(Data!$N$4=4,Data!E20&lt;&gt;""),Data!E20,IF(AND(Data!$N$4=5,Data!F20&lt;&gt;""),Data!F20,IF(AND(Data!$N$4=6,Data!G20&lt;&gt;""),Data!G20,IF(AND(Data!$N$4=7,Data!H20&lt;&gt;""),Data!H20,IF(AND(Data!$N$4=8,Data!I20&lt;&gt;""),Data!I20,IF(AND(Data!$N$4=9,Data!J20&lt;&gt;""),Data!J20,IF(AND(Data!$N$4=10,Data!K20&lt;&gt;""),Data!K20,""))))))))))</f>
        <v>2972</v>
      </c>
      <c r="E21" s="44"/>
      <c r="F21" s="49"/>
      <c r="G21" s="49"/>
      <c r="H21" s="49"/>
      <c r="I21" s="49"/>
      <c r="J21" s="49"/>
      <c r="K21" s="49"/>
      <c r="L21" s="49"/>
      <c r="M21" s="64" t="str">
        <f t="shared" si="3"/>
        <v/>
      </c>
      <c r="N21" s="64" t="str">
        <f t="shared" si="0"/>
        <v/>
      </c>
      <c r="O21" s="68" t="str">
        <f t="shared" si="4"/>
        <v/>
      </c>
      <c r="P21" s="67" t="str">
        <f t="shared" si="1"/>
        <v/>
      </c>
      <c r="Q21" s="66" t="str">
        <f t="shared" si="2"/>
        <v/>
      </c>
      <c r="R21" s="65" t="e">
        <v>#N/A</v>
      </c>
      <c r="S21" s="46"/>
      <c r="T21" s="46"/>
      <c r="U21"/>
      <c r="V21" s="46"/>
      <c r="W21" s="46"/>
      <c r="X21" s="46"/>
      <c r="Y21" s="42"/>
      <c r="Z21" s="42"/>
    </row>
    <row r="22" spans="2:32" s="43" customFormat="1" ht="12.75" customHeight="1" x14ac:dyDescent="0.15">
      <c r="B22" s="58" t="str">
        <f t="shared" si="5"/>
        <v/>
      </c>
      <c r="C22" s="57" t="str">
        <f t="shared" si="6"/>
        <v/>
      </c>
      <c r="D22" s="129">
        <f>IF(AND(Data!$N$4=1,Data!B21&lt;&gt;""),Data!B21,IF(AND(Data!$N$4=2,Data!C21&lt;&gt;""),Data!C21,IF(AND(Data!$N$4=3,Data!D21&lt;&gt;""),Data!D21,IF(AND(Data!$N$4=4,Data!E21&lt;&gt;""),Data!E21,IF(AND(Data!$N$4=5,Data!F21&lt;&gt;""),Data!F21,IF(AND(Data!$N$4=6,Data!G21&lt;&gt;""),Data!G21,IF(AND(Data!$N$4=7,Data!H21&lt;&gt;""),Data!H21,IF(AND(Data!$N$4=8,Data!I21&lt;&gt;""),Data!I21,IF(AND(Data!$N$4=9,Data!J21&lt;&gt;""),Data!J21,IF(AND(Data!$N$4=10,Data!K21&lt;&gt;""),Data!K21,""))))))))))</f>
        <v>2995</v>
      </c>
      <c r="E22" s="44"/>
      <c r="F22" s="49"/>
      <c r="G22" s="49"/>
      <c r="H22" s="49"/>
      <c r="I22" s="49"/>
      <c r="J22" s="49"/>
      <c r="K22" s="49"/>
      <c r="L22" s="49"/>
      <c r="M22" s="64" t="str">
        <f t="shared" si="3"/>
        <v/>
      </c>
      <c r="N22" s="64" t="str">
        <f t="shared" si="0"/>
        <v/>
      </c>
      <c r="O22" s="68" t="str">
        <f t="shared" si="4"/>
        <v/>
      </c>
      <c r="P22" s="67" t="str">
        <f t="shared" si="1"/>
        <v/>
      </c>
      <c r="Q22" s="66" t="str">
        <f t="shared" si="2"/>
        <v/>
      </c>
      <c r="R22" s="65" t="e">
        <v>#N/A</v>
      </c>
      <c r="S22" s="46"/>
      <c r="T22" s="46"/>
      <c r="U22"/>
      <c r="V22" s="46"/>
      <c r="W22" s="46"/>
      <c r="X22" s="46"/>
      <c r="Y22" s="42"/>
      <c r="Z22" s="42"/>
    </row>
    <row r="23" spans="2:32" s="43" customFormat="1" ht="12.75" customHeight="1" x14ac:dyDescent="0.15">
      <c r="B23" s="58" t="str">
        <f t="shared" si="5"/>
        <v/>
      </c>
      <c r="C23" s="57" t="str">
        <f t="shared" si="6"/>
        <v/>
      </c>
      <c r="D23" s="129">
        <f>IF(AND(Data!$N$4=1,Data!B22&lt;&gt;""),Data!B22,IF(AND(Data!$N$4=2,Data!C22&lt;&gt;""),Data!C22,IF(AND(Data!$N$4=3,Data!D22&lt;&gt;""),Data!D22,IF(AND(Data!$N$4=4,Data!E22&lt;&gt;""),Data!E22,IF(AND(Data!$N$4=5,Data!F22&lt;&gt;""),Data!F22,IF(AND(Data!$N$4=6,Data!G22&lt;&gt;""),Data!G22,IF(AND(Data!$N$4=7,Data!H22&lt;&gt;""),Data!H22,IF(AND(Data!$N$4=8,Data!I22&lt;&gt;""),Data!I22,IF(AND(Data!$N$4=9,Data!J22&lt;&gt;""),Data!J22,IF(AND(Data!$N$4=10,Data!K22&lt;&gt;""),Data!K22,""))))))))))</f>
        <v>3020</v>
      </c>
      <c r="E23" s="44"/>
      <c r="F23" s="49"/>
      <c r="G23" s="49"/>
      <c r="H23" s="49"/>
      <c r="I23" s="49"/>
      <c r="J23" s="49"/>
      <c r="K23" s="49"/>
      <c r="L23" s="49"/>
      <c r="M23" s="64" t="str">
        <f t="shared" si="3"/>
        <v/>
      </c>
      <c r="N23" s="64" t="str">
        <f t="shared" si="0"/>
        <v/>
      </c>
      <c r="O23" s="68" t="str">
        <f t="shared" si="4"/>
        <v/>
      </c>
      <c r="P23" s="67" t="str">
        <f t="shared" si="1"/>
        <v/>
      </c>
      <c r="Q23" s="66" t="str">
        <f t="shared" si="2"/>
        <v/>
      </c>
      <c r="R23" s="65" t="e">
        <v>#N/A</v>
      </c>
      <c r="S23" s="46"/>
      <c r="T23" s="46"/>
      <c r="U23"/>
      <c r="V23" s="46"/>
      <c r="W23" s="46"/>
      <c r="X23" s="46"/>
      <c r="Y23" s="42"/>
      <c r="Z23" s="42"/>
    </row>
    <row r="24" spans="2:32" s="43" customFormat="1" ht="12.75" customHeight="1" x14ac:dyDescent="0.15">
      <c r="B24" s="58" t="str">
        <f t="shared" si="5"/>
        <v/>
      </c>
      <c r="C24" s="57" t="str">
        <f t="shared" si="6"/>
        <v/>
      </c>
      <c r="D24" s="129">
        <f>IF(AND(Data!$N$4=1,Data!B23&lt;&gt;""),Data!B23,IF(AND(Data!$N$4=2,Data!C23&lt;&gt;""),Data!C23,IF(AND(Data!$N$4=3,Data!D23&lt;&gt;""),Data!D23,IF(AND(Data!$N$4=4,Data!E23&lt;&gt;""),Data!E23,IF(AND(Data!$N$4=5,Data!F23&lt;&gt;""),Data!F23,IF(AND(Data!$N$4=6,Data!G23&lt;&gt;""),Data!G23,IF(AND(Data!$N$4=7,Data!H23&lt;&gt;""),Data!H23,IF(AND(Data!$N$4=8,Data!I23&lt;&gt;""),Data!I23,IF(AND(Data!$N$4=9,Data!J23&lt;&gt;""),Data!J23,IF(AND(Data!$N$4=10,Data!K23&lt;&gt;""),Data!K23,""))))))))))</f>
        <v>3067</v>
      </c>
      <c r="E24" s="44"/>
      <c r="F24" s="49"/>
      <c r="G24" s="49"/>
      <c r="H24" s="49"/>
      <c r="I24" s="49"/>
      <c r="J24" s="49"/>
      <c r="K24" s="49"/>
      <c r="L24" s="49"/>
      <c r="M24" s="94" t="s">
        <v>35</v>
      </c>
      <c r="N24" s="64">
        <f>IF(AND(N4&lt;&gt;"",N5&lt;&gt;""),SUM(N4:N23),"")</f>
        <v>109</v>
      </c>
      <c r="O24" s="64">
        <f>IF(AND(O4&lt;&gt;"",O5&lt;&gt;""),SUM(O4:O23),"")</f>
        <v>1</v>
      </c>
      <c r="P24" s="64">
        <f>IF(AND(P4&lt;&gt;"",P5&lt;&gt;""),SUM(P4:P23),"")</f>
        <v>1</v>
      </c>
      <c r="Q24" s="63"/>
      <c r="R24" s="46"/>
      <c r="S24" s="46"/>
      <c r="T24" s="46"/>
      <c r="U24"/>
      <c r="V24" s="46"/>
      <c r="W24" s="46"/>
      <c r="X24" s="46"/>
      <c r="Y24" s="42"/>
      <c r="Z24" s="42"/>
    </row>
    <row r="25" spans="2:32" s="43" customFormat="1" ht="12.75" customHeight="1" x14ac:dyDescent="0.15">
      <c r="B25" s="58" t="str">
        <f t="shared" si="5"/>
        <v/>
      </c>
      <c r="C25" s="57" t="str">
        <f t="shared" si="6"/>
        <v/>
      </c>
      <c r="D25" s="129">
        <f>IF(AND(Data!$N$4=1,Data!B24&lt;&gt;""),Data!B24,IF(AND(Data!$N$4=2,Data!C24&lt;&gt;""),Data!C24,IF(AND(Data!$N$4=3,Data!D24&lt;&gt;""),Data!D24,IF(AND(Data!$N$4=4,Data!E24&lt;&gt;""),Data!E24,IF(AND(Data!$N$4=5,Data!F24&lt;&gt;""),Data!F24,IF(AND(Data!$N$4=6,Data!G24&lt;&gt;""),Data!G24,IF(AND(Data!$N$4=7,Data!H24&lt;&gt;""),Data!H24,IF(AND(Data!$N$4=8,Data!I24&lt;&gt;""),Data!I24,IF(AND(Data!$N$4=9,Data!J24&lt;&gt;""),Data!J24,IF(AND(Data!$N$4=10,Data!K24&lt;&gt;""),Data!K24,""))))))))))</f>
        <v>3121</v>
      </c>
      <c r="E25" s="44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6"/>
      <c r="R25" s="46"/>
      <c r="S25" s="46"/>
      <c r="T25" s="46"/>
      <c r="U25"/>
      <c r="V25" s="46"/>
      <c r="W25" s="46"/>
      <c r="X25" s="46"/>
      <c r="Y25" s="42"/>
      <c r="Z25" s="42"/>
    </row>
    <row r="26" spans="2:32" s="43" customFormat="1" ht="12.75" customHeight="1" x14ac:dyDescent="0.15">
      <c r="B26" s="58" t="str">
        <f t="shared" si="5"/>
        <v/>
      </c>
      <c r="C26" s="57" t="str">
        <f t="shared" si="6"/>
        <v/>
      </c>
      <c r="D26" s="129">
        <f>IF(AND(Data!$N$4=1,Data!B25&lt;&gt;""),Data!B25,IF(AND(Data!$N$4=2,Data!C25&lt;&gt;""),Data!C25,IF(AND(Data!$N$4=3,Data!D25&lt;&gt;""),Data!D25,IF(AND(Data!$N$4=4,Data!E25&lt;&gt;""),Data!E25,IF(AND(Data!$N$4=5,Data!F25&lt;&gt;""),Data!F25,IF(AND(Data!$N$4=6,Data!G25&lt;&gt;""),Data!G25,IF(AND(Data!$N$4=7,Data!H25&lt;&gt;""),Data!H25,IF(AND(Data!$N$4=8,Data!I25&lt;&gt;""),Data!I25,IF(AND(Data!$N$4=9,Data!J25&lt;&gt;""),Data!J25,IF(AND(Data!$N$4=10,Data!K25&lt;&gt;""),Data!K25,""))))))))))</f>
        <v>3159</v>
      </c>
      <c r="E26" s="44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62"/>
      <c r="R26" s="62"/>
      <c r="S26" s="47"/>
      <c r="T26" s="47"/>
      <c r="U26" s="47"/>
      <c r="V26" s="47"/>
      <c r="W26" s="46"/>
      <c r="X26" s="52"/>
      <c r="Y26" s="46"/>
      <c r="Z26" s="46"/>
      <c r="AA26"/>
      <c r="AB26" s="46"/>
      <c r="AC26" s="46"/>
      <c r="AD26" s="46"/>
      <c r="AE26" s="42"/>
      <c r="AF26" s="42"/>
    </row>
    <row r="27" spans="2:32" s="43" customFormat="1" ht="12.75" customHeight="1" x14ac:dyDescent="0.15">
      <c r="B27" s="58" t="str">
        <f t="shared" si="5"/>
        <v/>
      </c>
      <c r="C27" s="57" t="str">
        <f t="shared" si="6"/>
        <v/>
      </c>
      <c r="D27" s="129">
        <f>IF(AND(Data!$N$4=1,Data!B26&lt;&gt;""),Data!B26,IF(AND(Data!$N$4=2,Data!C26&lt;&gt;""),Data!C26,IF(AND(Data!$N$4=3,Data!D26&lt;&gt;""),Data!D26,IF(AND(Data!$N$4=4,Data!E26&lt;&gt;""),Data!E26,IF(AND(Data!$N$4=5,Data!F26&lt;&gt;""),Data!F26,IF(AND(Data!$N$4=6,Data!G26&lt;&gt;""),Data!G26,IF(AND(Data!$N$4=7,Data!H26&lt;&gt;""),Data!H26,IF(AND(Data!$N$4=8,Data!I26&lt;&gt;""),Data!I26,IF(AND(Data!$N$4=9,Data!J26&lt;&gt;""),Data!J26,IF(AND(Data!$N$4=10,Data!K26&lt;&gt;""),Data!K26,""))))))))))</f>
        <v>3259</v>
      </c>
      <c r="E27" s="44"/>
      <c r="F27" s="94" t="s">
        <v>34</v>
      </c>
      <c r="G27" s="94" t="s">
        <v>33</v>
      </c>
      <c r="H27" s="94" t="s">
        <v>32</v>
      </c>
      <c r="I27" s="94" t="s">
        <v>31</v>
      </c>
      <c r="J27" s="94" t="s">
        <v>30</v>
      </c>
      <c r="K27" s="49"/>
      <c r="L27" s="49"/>
      <c r="M27" s="49"/>
      <c r="N27" s="49"/>
      <c r="O27" s="49"/>
      <c r="P27" s="45"/>
      <c r="Q27" s="51"/>
      <c r="R27" s="51"/>
      <c r="S27" s="47"/>
      <c r="T27" s="47"/>
      <c r="U27" s="47"/>
      <c r="V27" s="47"/>
      <c r="W27" s="46"/>
      <c r="X27" s="46"/>
      <c r="Y27" s="46"/>
      <c r="Z27" s="46"/>
      <c r="AA27"/>
      <c r="AB27" s="46"/>
      <c r="AC27" s="46"/>
      <c r="AD27" s="46"/>
      <c r="AE27" s="42"/>
      <c r="AF27" s="42"/>
    </row>
    <row r="28" spans="2:32" s="43" customFormat="1" ht="12.75" customHeight="1" x14ac:dyDescent="0.15">
      <c r="B28" s="58" t="str">
        <f t="shared" si="5"/>
        <v/>
      </c>
      <c r="C28" s="57" t="str">
        <f t="shared" si="6"/>
        <v/>
      </c>
      <c r="D28" s="129">
        <f>IF(AND(Data!$N$4=1,Data!B27&lt;&gt;""),Data!B27,IF(AND(Data!$N$4=2,Data!C27&lt;&gt;""),Data!C27,IF(AND(Data!$N$4=3,Data!D27&lt;&gt;""),Data!D27,IF(AND(Data!$N$4=4,Data!E27&lt;&gt;""),Data!E27,IF(AND(Data!$N$4=5,Data!F27&lt;&gt;""),Data!F27,IF(AND(Data!$N$4=6,Data!G27&lt;&gt;""),Data!G27,IF(AND(Data!$N$4=7,Data!H27&lt;&gt;""),Data!H27,IF(AND(Data!$N$4=8,Data!I27&lt;&gt;""),Data!I27,IF(AND(Data!$N$4=9,Data!J27&lt;&gt;""),Data!J27,IF(AND(Data!$N$4=10,Data!K27&lt;&gt;""),Data!K27,""))))))))))</f>
        <v>3348</v>
      </c>
      <c r="E28" s="44"/>
      <c r="F28" s="61">
        <f>IF(D4&lt;&gt;"",AVERAGE(Data),"")</f>
        <v>4122.1376146788989</v>
      </c>
      <c r="G28" s="61">
        <f>IF(D4&lt;&gt;"",MEDIAN(Data),"")</f>
        <v>4137</v>
      </c>
      <c r="H28" s="61">
        <f>IF(D4&lt;&gt;"",STDEV(Data),"")</f>
        <v>970.3039469183708</v>
      </c>
      <c r="I28" s="60">
        <f>IF(D4&lt;&gt;"",MIN(Data),"")</f>
        <v>1837</v>
      </c>
      <c r="J28" s="60">
        <f>IF(D4&lt;&gt;"",MAX(Data),"")</f>
        <v>5965</v>
      </c>
      <c r="K28" s="49"/>
      <c r="L28" s="49"/>
      <c r="M28" s="49"/>
      <c r="N28" s="49"/>
      <c r="O28" s="49"/>
      <c r="P28" s="49"/>
      <c r="Q28" s="94" t="s">
        <v>29</v>
      </c>
      <c r="R28" s="59" t="s">
        <v>28</v>
      </c>
      <c r="S28" s="59" t="s">
        <v>27</v>
      </c>
      <c r="T28" s="45"/>
      <c r="U28" s="46"/>
      <c r="V28" s="46"/>
      <c r="W28" s="46"/>
      <c r="X28" s="46"/>
      <c r="Y28"/>
      <c r="Z28" s="46"/>
      <c r="AA28" s="46"/>
      <c r="AB28" s="46"/>
      <c r="AC28" s="42"/>
      <c r="AD28" s="42"/>
    </row>
    <row r="29" spans="2:32" s="43" customFormat="1" ht="12.75" customHeight="1" x14ac:dyDescent="0.15">
      <c r="B29" s="58" t="str">
        <f t="shared" si="5"/>
        <v/>
      </c>
      <c r="C29" s="57" t="str">
        <f t="shared" si="6"/>
        <v/>
      </c>
      <c r="D29" s="129">
        <f>IF(AND(Data!$N$4=1,Data!B28&lt;&gt;""),Data!B28,IF(AND(Data!$N$4=2,Data!C28&lt;&gt;""),Data!C28,IF(AND(Data!$N$4=3,Data!D28&lt;&gt;""),Data!D28,IF(AND(Data!$N$4=4,Data!E28&lt;&gt;""),Data!E28,IF(AND(Data!$N$4=5,Data!F28&lt;&gt;""),Data!F28,IF(AND(Data!$N$4=6,Data!G28&lt;&gt;""),Data!G28,IF(AND(Data!$N$4=7,Data!H28&lt;&gt;""),Data!H28,IF(AND(Data!$N$4=8,Data!I28&lt;&gt;""),Data!I28,IF(AND(Data!$N$4=9,Data!J28&lt;&gt;""),Data!J28,IF(AND(Data!$N$4=10,Data!K28&lt;&gt;""),Data!K28,""))))))))))</f>
        <v>3350</v>
      </c>
      <c r="E29" s="44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6">
        <f>IF(H28&gt;=1,EVEN(H28),ROUNDDOWN(H28,2))</f>
        <v>972</v>
      </c>
      <c r="R29" s="56">
        <f>IF(H28&lt;&gt;"",ROUNDDOWN(I28,0),"")</f>
        <v>1837</v>
      </c>
      <c r="S29" s="56">
        <f>IF(J28&lt;&gt;"",ROUNDUP(J28,0),"")</f>
        <v>5965</v>
      </c>
      <c r="T29" s="45"/>
      <c r="U29" s="46"/>
      <c r="V29" s="46"/>
      <c r="W29" s="46"/>
      <c r="X29" s="46"/>
      <c r="Y29"/>
      <c r="Z29" s="46"/>
      <c r="AA29" s="46"/>
      <c r="AB29" s="42"/>
      <c r="AC29" s="42"/>
    </row>
    <row r="30" spans="2:32" s="43" customFormat="1" ht="12.75" customHeight="1" x14ac:dyDescent="0.15">
      <c r="B30" s="46"/>
      <c r="C30" s="55"/>
      <c r="D30" s="129">
        <f>IF(AND(Data!$N$4=1,Data!B29&lt;&gt;""),Data!B29,IF(AND(Data!$N$4=2,Data!C29&lt;&gt;""),Data!C29,IF(AND(Data!$N$4=3,Data!D29&lt;&gt;""),Data!D29,IF(AND(Data!$N$4=4,Data!E29&lt;&gt;""),Data!E29,IF(AND(Data!$N$4=5,Data!F29&lt;&gt;""),Data!F29,IF(AND(Data!$N$4=6,Data!G29&lt;&gt;""),Data!G29,IF(AND(Data!$N$4=7,Data!H29&lt;&gt;""),Data!H29,IF(AND(Data!$N$4=8,Data!I29&lt;&gt;""),Data!I29,IF(AND(Data!$N$4=9,Data!J29&lt;&gt;""),Data!J29,IF(AND(Data!$N$4=10,Data!K29&lt;&gt;""),Data!K29,""))))))))))</f>
        <v>3586</v>
      </c>
      <c r="E30" s="44"/>
      <c r="F30" s="49"/>
      <c r="G30" s="54" t="s">
        <v>26</v>
      </c>
      <c r="H30" s="53">
        <f>IF(N4&lt;&gt;"",N24,"")</f>
        <v>109</v>
      </c>
      <c r="I30" s="49"/>
      <c r="J30" s="49"/>
      <c r="K30" s="49"/>
      <c r="L30" s="49"/>
      <c r="M30" s="47"/>
      <c r="N30" s="47"/>
      <c r="O30" s="47"/>
      <c r="P30" s="45"/>
      <c r="Q30" s="46"/>
      <c r="R30" s="46"/>
      <c r="S30" s="52"/>
      <c r="T30" s="51"/>
      <c r="U30"/>
      <c r="V30" s="52"/>
      <c r="W30" s="51"/>
      <c r="X30" s="42"/>
      <c r="Y30" s="42"/>
    </row>
    <row r="31" spans="2:32" s="43" customFormat="1" ht="12.75" customHeight="1" x14ac:dyDescent="0.15">
      <c r="B31" s="46"/>
      <c r="C31" s="46"/>
      <c r="D31" s="129">
        <f>IF(AND(Data!$N$4=1,Data!B30&lt;&gt;""),Data!B30,IF(AND(Data!$N$4=2,Data!C30&lt;&gt;""),Data!C30,IF(AND(Data!$N$4=3,Data!D30&lt;&gt;""),Data!D30,IF(AND(Data!$N$4=4,Data!E30&lt;&gt;""),Data!E30,IF(AND(Data!$N$4=5,Data!F30&lt;&gt;""),Data!F30,IF(AND(Data!$N$4=6,Data!G30&lt;&gt;""),Data!G30,IF(AND(Data!$N$4=7,Data!H30&lt;&gt;""),Data!H30,IF(AND(Data!$N$4=8,Data!I30&lt;&gt;""),Data!I30,IF(AND(Data!$N$4=9,Data!J30&lt;&gt;""),Data!J30,IF(AND(Data!$N$4=10,Data!K30&lt;&gt;""),Data!K30,""))))))))))</f>
        <v>3605</v>
      </c>
      <c r="E31" s="44"/>
      <c r="F31" s="45"/>
      <c r="G31" s="45"/>
      <c r="H31" s="45"/>
      <c r="I31" s="45"/>
      <c r="J31" s="45"/>
      <c r="K31" s="49"/>
      <c r="L31" s="49"/>
      <c r="M31" s="48"/>
      <c r="N31" s="48"/>
      <c r="O31" s="48"/>
      <c r="P31" s="45"/>
      <c r="Q31" s="46"/>
      <c r="R31" s="46"/>
      <c r="S31" s="46"/>
      <c r="T31" s="46"/>
      <c r="U31"/>
      <c r="V31" s="46"/>
      <c r="W31" s="46"/>
      <c r="X31" s="46"/>
      <c r="Y31" s="42"/>
      <c r="Z31" s="42"/>
    </row>
    <row r="32" spans="2:32" s="43" customFormat="1" ht="12.75" customHeight="1" x14ac:dyDescent="0.15">
      <c r="B32" s="46"/>
      <c r="C32" s="46"/>
      <c r="D32" s="129">
        <f>IF(AND(Data!$N$4=1,Data!B31&lt;&gt;""),Data!B31,IF(AND(Data!$N$4=2,Data!C31&lt;&gt;""),Data!C31,IF(AND(Data!$N$4=3,Data!D31&lt;&gt;""),Data!D31,IF(AND(Data!$N$4=4,Data!E31&lt;&gt;""),Data!E31,IF(AND(Data!$N$4=5,Data!F31&lt;&gt;""),Data!F31,IF(AND(Data!$N$4=6,Data!G31&lt;&gt;""),Data!G31,IF(AND(Data!$N$4=7,Data!H31&lt;&gt;""),Data!H31,IF(AND(Data!$N$4=8,Data!I31&lt;&gt;""),Data!I31,IF(AND(Data!$N$4=9,Data!J31&lt;&gt;""),Data!J31,IF(AND(Data!$N$4=10,Data!K31&lt;&gt;""),Data!K31,""))))))))))</f>
        <v>3611</v>
      </c>
      <c r="E32" s="44"/>
      <c r="F32" s="45"/>
      <c r="G32" s="50"/>
      <c r="H32" s="45"/>
      <c r="I32" s="45"/>
      <c r="J32" s="45"/>
      <c r="K32" s="49"/>
      <c r="L32" s="49"/>
      <c r="M32" s="48"/>
      <c r="N32" s="48"/>
      <c r="O32" s="48"/>
      <c r="P32" s="45"/>
      <c r="Q32" s="46"/>
      <c r="R32" s="46"/>
      <c r="S32" s="46"/>
      <c r="T32" s="46"/>
      <c r="U32"/>
      <c r="V32" s="46"/>
      <c r="W32" s="46"/>
      <c r="X32" s="46"/>
      <c r="Y32" s="42"/>
      <c r="Z32" s="42"/>
    </row>
    <row r="33" spans="2:26" s="43" customFormat="1" ht="12.75" customHeight="1" x14ac:dyDescent="0.15">
      <c r="B33" s="46"/>
      <c r="C33" s="46"/>
      <c r="D33" s="129">
        <f>IF(AND(Data!$N$4=1,Data!B32&lt;&gt;""),Data!B32,IF(AND(Data!$N$4=2,Data!C32&lt;&gt;""),Data!C32,IF(AND(Data!$N$4=3,Data!D32&lt;&gt;""),Data!D32,IF(AND(Data!$N$4=4,Data!E32&lt;&gt;""),Data!E32,IF(AND(Data!$N$4=5,Data!F32&lt;&gt;""),Data!F32,IF(AND(Data!$N$4=6,Data!G32&lt;&gt;""),Data!G32,IF(AND(Data!$N$4=7,Data!H32&lt;&gt;""),Data!H32,IF(AND(Data!$N$4=8,Data!I32&lt;&gt;""),Data!I32,IF(AND(Data!$N$4=9,Data!J32&lt;&gt;""),Data!J32,IF(AND(Data!$N$4=10,Data!K32&lt;&gt;""),Data!K32,""))))))))))</f>
        <v>3623</v>
      </c>
      <c r="E33" s="44"/>
      <c r="F33" s="45"/>
      <c r="G33" s="45"/>
      <c r="H33" s="45"/>
      <c r="I33" s="45"/>
      <c r="J33" s="45"/>
      <c r="K33" s="45"/>
      <c r="L33" s="45"/>
      <c r="M33" s="47"/>
      <c r="N33" s="47"/>
      <c r="O33" s="47"/>
      <c r="P33" s="45"/>
      <c r="Q33" s="46"/>
      <c r="R33" s="46"/>
      <c r="S33" s="46"/>
      <c r="T33" s="46"/>
      <c r="U33"/>
      <c r="V33" s="46"/>
      <c r="W33" s="46"/>
      <c r="X33" s="46"/>
      <c r="Y33" s="42"/>
      <c r="Z33" s="42"/>
    </row>
    <row r="34" spans="2:26" s="43" customFormat="1" ht="12.75" customHeight="1" x14ac:dyDescent="0.15">
      <c r="B34" s="46"/>
      <c r="C34" s="46"/>
      <c r="D34" s="129">
        <f>IF(AND(Data!$N$4=1,Data!B33&lt;&gt;""),Data!B33,IF(AND(Data!$N$4=2,Data!C33&lt;&gt;""),Data!C33,IF(AND(Data!$N$4=3,Data!D33&lt;&gt;""),Data!D33,IF(AND(Data!$N$4=4,Data!E33&lt;&gt;""),Data!E33,IF(AND(Data!$N$4=5,Data!F33&lt;&gt;""),Data!F33,IF(AND(Data!$N$4=6,Data!G33&lt;&gt;""),Data!G33,IF(AND(Data!$N$4=7,Data!H33&lt;&gt;""),Data!H33,IF(AND(Data!$N$4=8,Data!I33&lt;&gt;""),Data!I33,IF(AND(Data!$N$4=9,Data!J33&lt;&gt;""),Data!J33,IF(AND(Data!$N$4=10,Data!K33&lt;&gt;""),Data!K33,""))))))))))</f>
        <v>3675</v>
      </c>
      <c r="E34" s="44"/>
      <c r="F34" s="45"/>
      <c r="G34" s="45"/>
      <c r="H34" s="45"/>
      <c r="I34" s="45"/>
      <c r="J34" s="45"/>
      <c r="K34" s="45"/>
      <c r="L34" s="45"/>
      <c r="M34" s="47"/>
      <c r="N34" s="47"/>
      <c r="O34" s="47"/>
      <c r="P34" s="45"/>
      <c r="Q34" s="46"/>
      <c r="R34" s="46"/>
      <c r="S34" s="46"/>
      <c r="T34" s="46"/>
      <c r="U34"/>
      <c r="V34" s="46"/>
      <c r="W34" s="46"/>
      <c r="X34" s="46"/>
      <c r="Y34" s="42"/>
      <c r="Z34" s="42"/>
    </row>
    <row r="35" spans="2:26" s="43" customFormat="1" ht="12.75" customHeight="1" x14ac:dyDescent="0.15">
      <c r="B35" s="46"/>
      <c r="C35" s="46"/>
      <c r="D35" s="129">
        <f>IF(AND(Data!$N$4=1,Data!B34&lt;&gt;""),Data!B34,IF(AND(Data!$N$4=2,Data!C34&lt;&gt;""),Data!C34,IF(AND(Data!$N$4=3,Data!D34&lt;&gt;""),Data!D34,IF(AND(Data!$N$4=4,Data!E34&lt;&gt;""),Data!E34,IF(AND(Data!$N$4=5,Data!F34&lt;&gt;""),Data!F34,IF(AND(Data!$N$4=6,Data!G34&lt;&gt;""),Data!G34,IF(AND(Data!$N$4=7,Data!H34&lt;&gt;""),Data!H34,IF(AND(Data!$N$4=8,Data!I34&lt;&gt;""),Data!I34,IF(AND(Data!$N$4=9,Data!J34&lt;&gt;""),Data!J34,IF(AND(Data!$N$4=10,Data!K34&lt;&gt;""),Data!K34,""))))))))))</f>
        <v>3723</v>
      </c>
      <c r="E35" s="44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6"/>
      <c r="R35" s="46"/>
      <c r="S35" s="46"/>
      <c r="T35" s="46"/>
      <c r="U35"/>
      <c r="V35" s="46"/>
      <c r="W35" s="46"/>
      <c r="X35" s="46"/>
      <c r="Y35" s="42"/>
      <c r="Z35" s="42"/>
    </row>
    <row r="36" spans="2:26" s="43" customFormat="1" ht="12.75" customHeight="1" x14ac:dyDescent="0.15">
      <c r="B36" s="46"/>
      <c r="C36" s="46"/>
      <c r="D36" s="129">
        <f>IF(AND(Data!$N$4=1,Data!B35&lt;&gt;""),Data!B35,IF(AND(Data!$N$4=2,Data!C35&lt;&gt;""),Data!C35,IF(AND(Data!$N$4=3,Data!D35&lt;&gt;""),Data!D35,IF(AND(Data!$N$4=4,Data!E35&lt;&gt;""),Data!E35,IF(AND(Data!$N$4=5,Data!F35&lt;&gt;""),Data!F35,IF(AND(Data!$N$4=6,Data!G35&lt;&gt;""),Data!G35,IF(AND(Data!$N$4=7,Data!H35&lt;&gt;""),Data!H35,IF(AND(Data!$N$4=8,Data!I35&lt;&gt;""),Data!I35,IF(AND(Data!$N$4=9,Data!J35&lt;&gt;""),Data!J35,IF(AND(Data!$N$4=10,Data!K35&lt;&gt;""),Data!K35,""))))))))))</f>
        <v>3730</v>
      </c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  <c r="R36" s="46"/>
      <c r="S36" s="46"/>
      <c r="T36" s="46"/>
      <c r="U36"/>
      <c r="V36" s="46"/>
      <c r="W36" s="46"/>
      <c r="X36" s="46"/>
      <c r="Y36" s="42"/>
      <c r="Z36" s="42"/>
    </row>
    <row r="37" spans="2:26" s="43" customFormat="1" ht="12.75" customHeight="1" x14ac:dyDescent="0.15">
      <c r="B37" s="46"/>
      <c r="C37" s="46"/>
      <c r="D37" s="129">
        <f>IF(AND(Data!$N$4=1,Data!B36&lt;&gt;""),Data!B36,IF(AND(Data!$N$4=2,Data!C36&lt;&gt;""),Data!C36,IF(AND(Data!$N$4=3,Data!D36&lt;&gt;""),Data!D36,IF(AND(Data!$N$4=4,Data!E36&lt;&gt;""),Data!E36,IF(AND(Data!$N$4=5,Data!F36&lt;&gt;""),Data!F36,IF(AND(Data!$N$4=6,Data!G36&lt;&gt;""),Data!G36,IF(AND(Data!$N$4=7,Data!H36&lt;&gt;""),Data!H36,IF(AND(Data!$N$4=8,Data!I36&lt;&gt;""),Data!I36,IF(AND(Data!$N$4=9,Data!J36&lt;&gt;""),Data!J36,IF(AND(Data!$N$4=10,Data!K36&lt;&gt;""),Data!K36,""))))))))))</f>
        <v>3866</v>
      </c>
      <c r="E37" s="44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  <c r="R37" s="46"/>
      <c r="S37" s="46"/>
      <c r="T37" s="46"/>
      <c r="U37"/>
      <c r="V37" s="46"/>
      <c r="W37" s="46"/>
      <c r="X37" s="46"/>
      <c r="Y37" s="42"/>
      <c r="Z37" s="42"/>
    </row>
    <row r="38" spans="2:26" s="43" customFormat="1" ht="12.75" customHeight="1" x14ac:dyDescent="0.15">
      <c r="B38" s="46"/>
      <c r="C38" s="46"/>
      <c r="D38" s="129">
        <f>IF(AND(Data!$N$4=1,Data!B37&lt;&gt;""),Data!B37,IF(AND(Data!$N$4=2,Data!C37&lt;&gt;""),Data!C37,IF(AND(Data!$N$4=3,Data!D37&lt;&gt;""),Data!D37,IF(AND(Data!$N$4=4,Data!E37&lt;&gt;""),Data!E37,IF(AND(Data!$N$4=5,Data!F37&lt;&gt;""),Data!F37,IF(AND(Data!$N$4=6,Data!G37&lt;&gt;""),Data!G37,IF(AND(Data!$N$4=7,Data!H37&lt;&gt;""),Data!H37,IF(AND(Data!$N$4=8,Data!I37&lt;&gt;""),Data!I37,IF(AND(Data!$N$4=9,Data!J37&lt;&gt;""),Data!J37,IF(AND(Data!$N$4=10,Data!K37&lt;&gt;""),Data!K37,""))))))))))</f>
        <v>3890</v>
      </c>
      <c r="E38" s="44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6"/>
      <c r="R38" s="46"/>
      <c r="S38" s="46"/>
      <c r="T38" s="46"/>
      <c r="U38"/>
      <c r="V38" s="46"/>
      <c r="W38" s="46"/>
      <c r="X38" s="46"/>
      <c r="Y38" s="42"/>
      <c r="Z38" s="42"/>
    </row>
    <row r="39" spans="2:26" s="43" customFormat="1" ht="12.75" customHeight="1" x14ac:dyDescent="0.15">
      <c r="B39" s="46"/>
      <c r="C39" s="46"/>
      <c r="D39" s="129">
        <f>IF(AND(Data!$N$4=1,Data!B38&lt;&gt;""),Data!B38,IF(AND(Data!$N$4=2,Data!C38&lt;&gt;""),Data!C38,IF(AND(Data!$N$4=3,Data!D38&lt;&gt;""),Data!D38,IF(AND(Data!$N$4=4,Data!E38&lt;&gt;""),Data!E38,IF(AND(Data!$N$4=5,Data!F38&lt;&gt;""),Data!F38,IF(AND(Data!$N$4=6,Data!G38&lt;&gt;""),Data!G38,IF(AND(Data!$N$4=7,Data!H38&lt;&gt;""),Data!H38,IF(AND(Data!$N$4=8,Data!I38&lt;&gt;""),Data!I38,IF(AND(Data!$N$4=9,Data!J38&lt;&gt;""),Data!J38,IF(AND(Data!$N$4=10,Data!K38&lt;&gt;""),Data!K38,""))))))))))</f>
        <v>3890</v>
      </c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6"/>
      <c r="R39" s="46"/>
      <c r="S39" s="46"/>
      <c r="T39" s="46"/>
      <c r="U39"/>
      <c r="V39" s="46"/>
      <c r="W39" s="46"/>
      <c r="X39" s="46"/>
      <c r="Y39" s="42"/>
      <c r="Z39" s="42"/>
    </row>
    <row r="40" spans="2:26" s="43" customFormat="1" ht="12.75" customHeight="1" x14ac:dyDescent="0.15">
      <c r="B40" s="46"/>
      <c r="C40" s="46"/>
      <c r="D40" s="129">
        <f>IF(AND(Data!$N$4=1,Data!B39&lt;&gt;""),Data!B39,IF(AND(Data!$N$4=2,Data!C39&lt;&gt;""),Data!C39,IF(AND(Data!$N$4=3,Data!D39&lt;&gt;""),Data!D39,IF(AND(Data!$N$4=4,Data!E39&lt;&gt;""),Data!E39,IF(AND(Data!$N$4=5,Data!F39&lt;&gt;""),Data!F39,IF(AND(Data!$N$4=6,Data!G39&lt;&gt;""),Data!G39,IF(AND(Data!$N$4=7,Data!H39&lt;&gt;""),Data!H39,IF(AND(Data!$N$4=8,Data!I39&lt;&gt;""),Data!I39,IF(AND(Data!$N$4=9,Data!J39&lt;&gt;""),Data!J39,IF(AND(Data!$N$4=10,Data!K39&lt;&gt;""),Data!K39,""))))))))))</f>
        <v>3893</v>
      </c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6"/>
      <c r="R40" s="46"/>
      <c r="S40" s="46"/>
      <c r="T40" s="46"/>
      <c r="U40"/>
      <c r="V40" s="46"/>
      <c r="W40" s="46"/>
      <c r="X40" s="46"/>
      <c r="Y40" s="42"/>
      <c r="Z40" s="42"/>
    </row>
    <row r="41" spans="2:26" s="43" customFormat="1" ht="12.75" customHeight="1" x14ac:dyDescent="0.15">
      <c r="B41" s="46"/>
      <c r="C41" s="46"/>
      <c r="D41" s="129">
        <f>IF(AND(Data!$N$4=1,Data!B40&lt;&gt;""),Data!B40,IF(AND(Data!$N$4=2,Data!C40&lt;&gt;""),Data!C40,IF(AND(Data!$N$4=3,Data!D40&lt;&gt;""),Data!D40,IF(AND(Data!$N$4=4,Data!E40&lt;&gt;""),Data!E40,IF(AND(Data!$N$4=5,Data!F40&lt;&gt;""),Data!F40,IF(AND(Data!$N$4=6,Data!G40&lt;&gt;""),Data!G40,IF(AND(Data!$N$4=7,Data!H40&lt;&gt;""),Data!H40,IF(AND(Data!$N$4=8,Data!I40&lt;&gt;""),Data!I40,IF(AND(Data!$N$4=9,Data!J40&lt;&gt;""),Data!J40,IF(AND(Data!$N$4=10,Data!K40&lt;&gt;""),Data!K40,""))))))))))</f>
        <v>3912</v>
      </c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  <c r="R41" s="46"/>
      <c r="S41" s="46"/>
      <c r="T41" s="46"/>
      <c r="U41"/>
      <c r="V41" s="46"/>
      <c r="W41" s="46"/>
      <c r="X41" s="46"/>
      <c r="Y41" s="42"/>
      <c r="Z41" s="42"/>
    </row>
    <row r="42" spans="2:26" s="43" customFormat="1" ht="12.75" customHeight="1" x14ac:dyDescent="0.15">
      <c r="B42" s="46"/>
      <c r="C42" s="46"/>
      <c r="D42" s="129">
        <f>IF(AND(Data!$N$4=1,Data!B41&lt;&gt;""),Data!B41,IF(AND(Data!$N$4=2,Data!C41&lt;&gt;""),Data!C41,IF(AND(Data!$N$4=3,Data!D41&lt;&gt;""),Data!D41,IF(AND(Data!$N$4=4,Data!E41&lt;&gt;""),Data!E41,IF(AND(Data!$N$4=5,Data!F41&lt;&gt;""),Data!F41,IF(AND(Data!$N$4=6,Data!G41&lt;&gt;""),Data!G41,IF(AND(Data!$N$4=7,Data!H41&lt;&gt;""),Data!H41,IF(AND(Data!$N$4=8,Data!I41&lt;&gt;""),Data!I41,IF(AND(Data!$N$4=9,Data!J41&lt;&gt;""),Data!J41,IF(AND(Data!$N$4=10,Data!K41&lt;&gt;""),Data!K41,""))))))))))</f>
        <v>4001</v>
      </c>
      <c r="E42" s="44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6"/>
      <c r="R42" s="46"/>
      <c r="S42" s="46"/>
      <c r="T42" s="46"/>
      <c r="U42"/>
      <c r="V42" s="46"/>
      <c r="W42" s="46"/>
      <c r="X42" s="46"/>
      <c r="Y42" s="42"/>
      <c r="Z42" s="42"/>
    </row>
    <row r="43" spans="2:26" s="43" customFormat="1" ht="12.75" customHeight="1" x14ac:dyDescent="0.15">
      <c r="B43" s="46"/>
      <c r="C43" s="46"/>
      <c r="D43" s="129">
        <f>IF(AND(Data!$N$4=1,Data!B42&lt;&gt;""),Data!B42,IF(AND(Data!$N$4=2,Data!C42&lt;&gt;""),Data!C42,IF(AND(Data!$N$4=3,Data!D42&lt;&gt;""),Data!D42,IF(AND(Data!$N$4=4,Data!E42&lt;&gt;""),Data!E42,IF(AND(Data!$N$4=5,Data!F42&lt;&gt;""),Data!F42,IF(AND(Data!$N$4=6,Data!G42&lt;&gt;""),Data!G42,IF(AND(Data!$N$4=7,Data!H42&lt;&gt;""),Data!H42,IF(AND(Data!$N$4=8,Data!I42&lt;&gt;""),Data!I42,IF(AND(Data!$N$4=9,Data!J42&lt;&gt;""),Data!J42,IF(AND(Data!$N$4=10,Data!K42&lt;&gt;""),Data!K42,""))))))))))</f>
        <v>4001</v>
      </c>
      <c r="E43" s="44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6"/>
      <c r="S43" s="46"/>
      <c r="T43" s="46"/>
      <c r="U43"/>
      <c r="V43" s="46"/>
      <c r="W43" s="46"/>
      <c r="X43" s="46"/>
      <c r="Y43" s="42"/>
      <c r="Z43" s="42"/>
    </row>
    <row r="44" spans="2:26" s="43" customFormat="1" ht="12.75" customHeight="1" x14ac:dyDescent="0.15">
      <c r="B44" s="46"/>
      <c r="C44" s="46"/>
      <c r="D44" s="129">
        <f>IF(AND(Data!$N$4=1,Data!B43&lt;&gt;""),Data!B43,IF(AND(Data!$N$4=2,Data!C43&lt;&gt;""),Data!C43,IF(AND(Data!$N$4=3,Data!D43&lt;&gt;""),Data!D43,IF(AND(Data!$N$4=4,Data!E43&lt;&gt;""),Data!E43,IF(AND(Data!$N$4=5,Data!F43&lt;&gt;""),Data!F43,IF(AND(Data!$N$4=6,Data!G43&lt;&gt;""),Data!G43,IF(AND(Data!$N$4=7,Data!H43&lt;&gt;""),Data!H43,IF(AND(Data!$N$4=8,Data!I43&lt;&gt;""),Data!I43,IF(AND(Data!$N$4=9,Data!J43&lt;&gt;""),Data!J43,IF(AND(Data!$N$4=10,Data!K43&lt;&gt;""),Data!K43,""))))))))))</f>
        <v>4003</v>
      </c>
      <c r="E44" s="4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  <c r="R44" s="46"/>
      <c r="S44" s="46"/>
      <c r="T44" s="46"/>
      <c r="U44"/>
      <c r="V44" s="46"/>
      <c r="W44" s="46"/>
      <c r="X44" s="46"/>
      <c r="Y44" s="42"/>
      <c r="Z44" s="42"/>
    </row>
    <row r="45" spans="2:26" s="43" customFormat="1" ht="12.75" customHeight="1" x14ac:dyDescent="0.15">
      <c r="B45" s="46"/>
      <c r="C45" s="46"/>
      <c r="D45" s="129">
        <f>IF(AND(Data!$N$4=1,Data!B44&lt;&gt;""),Data!B44,IF(AND(Data!$N$4=2,Data!C44&lt;&gt;""),Data!C44,IF(AND(Data!$N$4=3,Data!D44&lt;&gt;""),Data!D44,IF(AND(Data!$N$4=4,Data!E44&lt;&gt;""),Data!E44,IF(AND(Data!$N$4=5,Data!F44&lt;&gt;""),Data!F44,IF(AND(Data!$N$4=6,Data!G44&lt;&gt;""),Data!G44,IF(AND(Data!$N$4=7,Data!H44&lt;&gt;""),Data!H44,IF(AND(Data!$N$4=8,Data!I44&lt;&gt;""),Data!I44,IF(AND(Data!$N$4=9,Data!J44&lt;&gt;""),Data!J44,IF(AND(Data!$N$4=10,Data!K44&lt;&gt;""),Data!K44,""))))))))))</f>
        <v>4004</v>
      </c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  <c r="R45" s="46"/>
      <c r="S45" s="46"/>
      <c r="T45" s="46"/>
      <c r="U45"/>
      <c r="V45" s="46"/>
      <c r="W45" s="46"/>
      <c r="X45" s="46"/>
      <c r="Y45" s="42"/>
      <c r="Z45" s="42"/>
    </row>
    <row r="46" spans="2:26" s="43" customFormat="1" ht="12.75" customHeight="1" x14ac:dyDescent="0.15">
      <c r="B46" s="46"/>
      <c r="C46" s="46"/>
      <c r="D46" s="129">
        <f>IF(AND(Data!$N$4=1,Data!B45&lt;&gt;""),Data!B45,IF(AND(Data!$N$4=2,Data!C45&lt;&gt;""),Data!C45,IF(AND(Data!$N$4=3,Data!D45&lt;&gt;""),Data!D45,IF(AND(Data!$N$4=4,Data!E45&lt;&gt;""),Data!E45,IF(AND(Data!$N$4=5,Data!F45&lt;&gt;""),Data!F45,IF(AND(Data!$N$4=6,Data!G45&lt;&gt;""),Data!G45,IF(AND(Data!$N$4=7,Data!H45&lt;&gt;""),Data!H45,IF(AND(Data!$N$4=8,Data!I45&lt;&gt;""),Data!I45,IF(AND(Data!$N$4=9,Data!J45&lt;&gt;""),Data!J45,IF(AND(Data!$N$4=10,Data!K45&lt;&gt;""),Data!K45,""))))))))))</f>
        <v>4010</v>
      </c>
      <c r="E46" s="44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  <c r="R46" s="46"/>
      <c r="S46" s="46"/>
      <c r="T46" s="46"/>
      <c r="U46"/>
      <c r="V46" s="46"/>
      <c r="W46" s="46"/>
      <c r="X46" s="46"/>
      <c r="Y46" s="42"/>
      <c r="Z46" s="42"/>
    </row>
    <row r="47" spans="2:26" s="43" customFormat="1" ht="12.75" customHeight="1" x14ac:dyDescent="0.15">
      <c r="B47" s="46"/>
      <c r="C47" s="46"/>
      <c r="D47" s="129">
        <f>IF(AND(Data!$N$4=1,Data!B46&lt;&gt;""),Data!B46,IF(AND(Data!$N$4=2,Data!C46&lt;&gt;""),Data!C46,IF(AND(Data!$N$4=3,Data!D46&lt;&gt;""),Data!D46,IF(AND(Data!$N$4=4,Data!E46&lt;&gt;""),Data!E46,IF(AND(Data!$N$4=5,Data!F46&lt;&gt;""),Data!F46,IF(AND(Data!$N$4=6,Data!G46&lt;&gt;""),Data!G46,IF(AND(Data!$N$4=7,Data!H46&lt;&gt;""),Data!H46,IF(AND(Data!$N$4=8,Data!I46&lt;&gt;""),Data!I46,IF(AND(Data!$N$4=9,Data!J46&lt;&gt;""),Data!J46,IF(AND(Data!$N$4=10,Data!K46&lt;&gt;""),Data!K46,""))))))))))</f>
        <v>4016</v>
      </c>
      <c r="E47" s="4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6"/>
      <c r="R47" s="46"/>
      <c r="S47" s="46"/>
      <c r="T47" s="46"/>
      <c r="U47"/>
      <c r="V47" s="46"/>
      <c r="W47" s="46"/>
      <c r="X47" s="46"/>
      <c r="Y47" s="42"/>
      <c r="Z47" s="42"/>
    </row>
    <row r="48" spans="2:26" s="43" customFormat="1" ht="12.75" customHeight="1" x14ac:dyDescent="0.15">
      <c r="B48" s="46"/>
      <c r="C48" s="46"/>
      <c r="D48" s="129">
        <f>IF(AND(Data!$N$4=1,Data!B47&lt;&gt;""),Data!B47,IF(AND(Data!$N$4=2,Data!C47&lt;&gt;""),Data!C47,IF(AND(Data!$N$4=3,Data!D47&lt;&gt;""),Data!D47,IF(AND(Data!$N$4=4,Data!E47&lt;&gt;""),Data!E47,IF(AND(Data!$N$4=5,Data!F47&lt;&gt;""),Data!F47,IF(AND(Data!$N$4=6,Data!G47&lt;&gt;""),Data!G47,IF(AND(Data!$N$4=7,Data!H47&lt;&gt;""),Data!H47,IF(AND(Data!$N$4=8,Data!I47&lt;&gt;""),Data!I47,IF(AND(Data!$N$4=9,Data!J47&lt;&gt;""),Data!J47,IF(AND(Data!$N$4=10,Data!K47&lt;&gt;""),Data!K47,""))))))))))</f>
        <v>4070</v>
      </c>
      <c r="E48" s="4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46"/>
      <c r="S48" s="46"/>
      <c r="T48" s="46"/>
      <c r="U48"/>
      <c r="V48" s="46"/>
      <c r="W48" s="46"/>
      <c r="X48" s="46"/>
      <c r="Y48" s="42"/>
      <c r="Z48" s="42"/>
    </row>
    <row r="49" spans="2:26" s="43" customFormat="1" ht="12.75" customHeight="1" x14ac:dyDescent="0.15">
      <c r="B49" s="46"/>
      <c r="C49" s="46"/>
      <c r="D49" s="129">
        <f>IF(AND(Data!$N$4=1,Data!B48&lt;&gt;""),Data!B48,IF(AND(Data!$N$4=2,Data!C48&lt;&gt;""),Data!C48,IF(AND(Data!$N$4=3,Data!D48&lt;&gt;""),Data!D48,IF(AND(Data!$N$4=4,Data!E48&lt;&gt;""),Data!E48,IF(AND(Data!$N$4=5,Data!F48&lt;&gt;""),Data!F48,IF(AND(Data!$N$4=6,Data!G48&lt;&gt;""),Data!G48,IF(AND(Data!$N$4=7,Data!H48&lt;&gt;""),Data!H48,IF(AND(Data!$N$4=8,Data!I48&lt;&gt;""),Data!I48,IF(AND(Data!$N$4=9,Data!J48&lt;&gt;""),Data!J48,IF(AND(Data!$N$4=10,Data!K48&lt;&gt;""),Data!K48,""))))))))))</f>
        <v>4074</v>
      </c>
      <c r="E49" s="4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  <c r="R49" s="46"/>
      <c r="S49" s="46"/>
      <c r="T49" s="46"/>
      <c r="U49" s="46"/>
      <c r="V49" s="46"/>
      <c r="W49" s="46"/>
      <c r="X49" s="46"/>
      <c r="Y49" s="42"/>
      <c r="Z49" s="42"/>
    </row>
    <row r="50" spans="2:26" s="43" customFormat="1" ht="12.75" customHeight="1" x14ac:dyDescent="0.15">
      <c r="B50" s="46"/>
      <c r="C50" s="46"/>
      <c r="D50" s="129">
        <f>IF(AND(Data!$N$4=1,Data!B49&lt;&gt;""),Data!B49,IF(AND(Data!$N$4=2,Data!C49&lt;&gt;""),Data!C49,IF(AND(Data!$N$4=3,Data!D49&lt;&gt;""),Data!D49,IF(AND(Data!$N$4=4,Data!E49&lt;&gt;""),Data!E49,IF(AND(Data!$N$4=5,Data!F49&lt;&gt;""),Data!F49,IF(AND(Data!$N$4=6,Data!G49&lt;&gt;""),Data!G49,IF(AND(Data!$N$4=7,Data!H49&lt;&gt;""),Data!H49,IF(AND(Data!$N$4=8,Data!I49&lt;&gt;""),Data!I49,IF(AND(Data!$N$4=9,Data!J49&lt;&gt;""),Data!J49,IF(AND(Data!$N$4=10,Data!K49&lt;&gt;""),Data!K49,""))))))))))</f>
        <v>4074</v>
      </c>
      <c r="E50" s="4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  <c r="R50" s="46"/>
      <c r="S50" s="46"/>
      <c r="T50" s="46"/>
      <c r="U50" s="46"/>
      <c r="V50" s="46"/>
      <c r="W50" s="46"/>
      <c r="X50" s="46"/>
      <c r="Y50" s="42"/>
      <c r="Z50" s="42"/>
    </row>
    <row r="51" spans="2:26" s="43" customFormat="1" ht="12.75" customHeight="1" x14ac:dyDescent="0.15">
      <c r="B51" s="46"/>
      <c r="C51" s="46"/>
      <c r="D51" s="129">
        <f>IF(AND(Data!$N$4=1,Data!B50&lt;&gt;""),Data!B50,IF(AND(Data!$N$4=2,Data!C50&lt;&gt;""),Data!C50,IF(AND(Data!$N$4=3,Data!D50&lt;&gt;""),Data!D50,IF(AND(Data!$N$4=4,Data!E50&lt;&gt;""),Data!E50,IF(AND(Data!$N$4=5,Data!F50&lt;&gt;""),Data!F50,IF(AND(Data!$N$4=6,Data!G50&lt;&gt;""),Data!G50,IF(AND(Data!$N$4=7,Data!H50&lt;&gt;""),Data!H50,IF(AND(Data!$N$4=8,Data!I50&lt;&gt;""),Data!I50,IF(AND(Data!$N$4=9,Data!J50&lt;&gt;""),Data!J50,IF(AND(Data!$N$4=10,Data!K50&lt;&gt;""),Data!K50,""))))))))))</f>
        <v>4101</v>
      </c>
      <c r="E51" s="4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6"/>
      <c r="R51" s="46"/>
      <c r="S51" s="46"/>
      <c r="T51" s="46"/>
      <c r="U51" s="46"/>
      <c r="V51" s="46"/>
      <c r="W51" s="46"/>
      <c r="X51" s="46"/>
      <c r="Y51" s="42"/>
      <c r="Z51" s="42"/>
    </row>
    <row r="52" spans="2:26" s="43" customFormat="1" ht="12.75" customHeight="1" x14ac:dyDescent="0.15">
      <c r="B52" s="46"/>
      <c r="C52" s="46"/>
      <c r="D52" s="129">
        <f>IF(AND(Data!$N$4=1,Data!B51&lt;&gt;""),Data!B51,IF(AND(Data!$N$4=2,Data!C51&lt;&gt;""),Data!C51,IF(AND(Data!$N$4=3,Data!D51&lt;&gt;""),Data!D51,IF(AND(Data!$N$4=4,Data!E51&lt;&gt;""),Data!E51,IF(AND(Data!$N$4=5,Data!F51&lt;&gt;""),Data!F51,IF(AND(Data!$N$4=6,Data!G51&lt;&gt;""),Data!G51,IF(AND(Data!$N$4=7,Data!H51&lt;&gt;""),Data!H51,IF(AND(Data!$N$4=8,Data!I51&lt;&gt;""),Data!I51,IF(AND(Data!$N$4=9,Data!J51&lt;&gt;""),Data!J51,IF(AND(Data!$N$4=10,Data!K51&lt;&gt;""),Data!K51,""))))))))))</f>
        <v>4110</v>
      </c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  <c r="R52" s="46"/>
      <c r="S52" s="46"/>
      <c r="T52" s="46"/>
      <c r="U52" s="46"/>
      <c r="V52" s="46"/>
      <c r="W52" s="46"/>
      <c r="X52" s="46"/>
      <c r="Y52" s="42"/>
      <c r="Z52" s="42"/>
    </row>
    <row r="53" spans="2:26" s="43" customFormat="1" ht="12.75" customHeight="1" x14ac:dyDescent="0.15">
      <c r="B53" s="46"/>
      <c r="C53" s="46"/>
      <c r="D53" s="129">
        <f>IF(AND(Data!$N$4=1,Data!B52&lt;&gt;""),Data!B52,IF(AND(Data!$N$4=2,Data!C52&lt;&gt;""),Data!C52,IF(AND(Data!$N$4=3,Data!D52&lt;&gt;""),Data!D52,IF(AND(Data!$N$4=4,Data!E52&lt;&gt;""),Data!E52,IF(AND(Data!$N$4=5,Data!F52&lt;&gt;""),Data!F52,IF(AND(Data!$N$4=6,Data!G52&lt;&gt;""),Data!G52,IF(AND(Data!$N$4=7,Data!H52&lt;&gt;""),Data!H52,IF(AND(Data!$N$4=8,Data!I52&lt;&gt;""),Data!I52,IF(AND(Data!$N$4=9,Data!J52&lt;&gt;""),Data!J52,IF(AND(Data!$N$4=10,Data!K52&lt;&gt;""),Data!K52,""))))))))))</f>
        <v>4111</v>
      </c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  <c r="R53" s="46"/>
      <c r="S53" s="46"/>
      <c r="T53" s="46"/>
      <c r="U53" s="46"/>
      <c r="V53" s="46"/>
      <c r="W53" s="46"/>
      <c r="X53" s="46"/>
      <c r="Y53" s="42"/>
      <c r="Z53" s="42"/>
    </row>
    <row r="54" spans="2:26" s="43" customFormat="1" ht="12.75" customHeight="1" x14ac:dyDescent="0.15">
      <c r="B54" s="46"/>
      <c r="C54" s="46"/>
      <c r="D54" s="129">
        <f>IF(AND(Data!$N$4=1,Data!B53&lt;&gt;""),Data!B53,IF(AND(Data!$N$4=2,Data!C53&lt;&gt;""),Data!C53,IF(AND(Data!$N$4=3,Data!D53&lt;&gt;""),Data!D53,IF(AND(Data!$N$4=4,Data!E53&lt;&gt;""),Data!E53,IF(AND(Data!$N$4=5,Data!F53&lt;&gt;""),Data!F53,IF(AND(Data!$N$4=6,Data!G53&lt;&gt;""),Data!G53,IF(AND(Data!$N$4=7,Data!H53&lt;&gt;""),Data!H53,IF(AND(Data!$N$4=8,Data!I53&lt;&gt;""),Data!I53,IF(AND(Data!$N$4=9,Data!J53&lt;&gt;""),Data!J53,IF(AND(Data!$N$4=10,Data!K53&lt;&gt;""),Data!K53,""))))))))))</f>
        <v>4111</v>
      </c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  <c r="R54" s="46"/>
      <c r="S54" s="46"/>
      <c r="T54" s="46"/>
      <c r="U54" s="46"/>
      <c r="V54" s="46"/>
      <c r="W54" s="46"/>
      <c r="X54" s="46"/>
      <c r="Y54" s="42"/>
      <c r="Z54" s="42"/>
    </row>
    <row r="55" spans="2:26" s="43" customFormat="1" ht="12.75" customHeight="1" x14ac:dyDescent="0.15">
      <c r="B55" s="46"/>
      <c r="C55" s="46"/>
      <c r="D55" s="129">
        <f>IF(AND(Data!$N$4=1,Data!B54&lt;&gt;""),Data!B54,IF(AND(Data!$N$4=2,Data!C54&lt;&gt;""),Data!C54,IF(AND(Data!$N$4=3,Data!D54&lt;&gt;""),Data!D54,IF(AND(Data!$N$4=4,Data!E54&lt;&gt;""),Data!E54,IF(AND(Data!$N$4=5,Data!F54&lt;&gt;""),Data!F54,IF(AND(Data!$N$4=6,Data!G54&lt;&gt;""),Data!G54,IF(AND(Data!$N$4=7,Data!H54&lt;&gt;""),Data!H54,IF(AND(Data!$N$4=8,Data!I54&lt;&gt;""),Data!I54,IF(AND(Data!$N$4=9,Data!J54&lt;&gt;""),Data!J54,IF(AND(Data!$N$4=10,Data!K54&lt;&gt;""),Data!K54,""))))))))))</f>
        <v>4119</v>
      </c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6"/>
      <c r="R55" s="46"/>
      <c r="S55" s="46"/>
      <c r="T55" s="46"/>
      <c r="U55" s="46"/>
      <c r="V55" s="46"/>
      <c r="W55" s="46"/>
      <c r="X55" s="46"/>
      <c r="Y55" s="42"/>
      <c r="Z55" s="42"/>
    </row>
    <row r="56" spans="2:26" s="43" customFormat="1" ht="12.75" customHeight="1" x14ac:dyDescent="0.15">
      <c r="B56" s="46"/>
      <c r="C56" s="46"/>
      <c r="D56" s="129">
        <f>IF(AND(Data!$N$4=1,Data!B55&lt;&gt;""),Data!B55,IF(AND(Data!$N$4=2,Data!C55&lt;&gt;""),Data!C55,IF(AND(Data!$N$4=3,Data!D55&lt;&gt;""),Data!D55,IF(AND(Data!$N$4=4,Data!E55&lt;&gt;""),Data!E55,IF(AND(Data!$N$4=5,Data!F55&lt;&gt;""),Data!F55,IF(AND(Data!$N$4=6,Data!G55&lt;&gt;""),Data!G55,IF(AND(Data!$N$4=7,Data!H55&lt;&gt;""),Data!H55,IF(AND(Data!$N$4=8,Data!I55&lt;&gt;""),Data!I55,IF(AND(Data!$N$4=9,Data!J55&lt;&gt;""),Data!J55,IF(AND(Data!$N$4=10,Data!K55&lt;&gt;""),Data!K55,""))))))))))</f>
        <v>4127</v>
      </c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6"/>
      <c r="R56" s="46"/>
      <c r="S56" s="46"/>
      <c r="T56" s="46"/>
      <c r="U56" s="46"/>
      <c r="V56" s="46"/>
      <c r="W56" s="46"/>
      <c r="X56" s="46"/>
      <c r="Y56" s="42"/>
      <c r="Z56" s="42"/>
    </row>
    <row r="57" spans="2:26" s="43" customFormat="1" ht="12.75" customHeight="1" x14ac:dyDescent="0.15">
      <c r="B57" s="46"/>
      <c r="C57" s="46"/>
      <c r="D57" s="129">
        <f>IF(AND(Data!$N$4=1,Data!B56&lt;&gt;""),Data!B56,IF(AND(Data!$N$4=2,Data!C56&lt;&gt;""),Data!C56,IF(AND(Data!$N$4=3,Data!D56&lt;&gt;""),Data!D56,IF(AND(Data!$N$4=4,Data!E56&lt;&gt;""),Data!E56,IF(AND(Data!$N$4=5,Data!F56&lt;&gt;""),Data!F56,IF(AND(Data!$N$4=6,Data!G56&lt;&gt;""),Data!G56,IF(AND(Data!$N$4=7,Data!H56&lt;&gt;""),Data!H56,IF(AND(Data!$N$4=8,Data!I56&lt;&gt;""),Data!I56,IF(AND(Data!$N$4=9,Data!J56&lt;&gt;""),Data!J56,IF(AND(Data!$N$4=10,Data!K56&lt;&gt;""),Data!K56,""))))))))))</f>
        <v>4127</v>
      </c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6"/>
      <c r="R57" s="46"/>
      <c r="S57" s="46"/>
      <c r="T57" s="46"/>
      <c r="U57" s="46"/>
      <c r="V57" s="46"/>
      <c r="W57" s="46"/>
      <c r="X57" s="46"/>
      <c r="Y57" s="42"/>
      <c r="Z57" s="42"/>
    </row>
    <row r="58" spans="2:26" s="43" customFormat="1" ht="12.75" customHeight="1" x14ac:dyDescent="0.15">
      <c r="B58" s="46"/>
      <c r="C58" s="46"/>
      <c r="D58" s="129">
        <f>IF(AND(Data!$N$4=1,Data!B57&lt;&gt;""),Data!B57,IF(AND(Data!$N$4=2,Data!C57&lt;&gt;""),Data!C57,IF(AND(Data!$N$4=3,Data!D57&lt;&gt;""),Data!D57,IF(AND(Data!$N$4=4,Data!E57&lt;&gt;""),Data!E57,IF(AND(Data!$N$4=5,Data!F57&lt;&gt;""),Data!F57,IF(AND(Data!$N$4=6,Data!G57&lt;&gt;""),Data!G57,IF(AND(Data!$N$4=7,Data!H57&lt;&gt;""),Data!H57,IF(AND(Data!$N$4=8,Data!I57&lt;&gt;""),Data!I57,IF(AND(Data!$N$4=9,Data!J57&lt;&gt;""),Data!J57,IF(AND(Data!$N$4=10,Data!K57&lt;&gt;""),Data!K57,""))))))))))</f>
        <v>4137</v>
      </c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6"/>
      <c r="R58" s="46"/>
      <c r="S58" s="46"/>
      <c r="T58" s="46"/>
      <c r="U58" s="46"/>
      <c r="V58" s="46"/>
      <c r="W58" s="46"/>
      <c r="X58" s="46"/>
      <c r="Y58" s="42"/>
      <c r="Z58" s="42"/>
    </row>
    <row r="59" spans="2:26" s="43" customFormat="1" ht="12.75" customHeight="1" x14ac:dyDescent="0.15">
      <c r="B59" s="46"/>
      <c r="C59" s="46"/>
      <c r="D59" s="129">
        <f>IF(AND(Data!$N$4=1,Data!B58&lt;&gt;""),Data!B58,IF(AND(Data!$N$4=2,Data!C58&lt;&gt;""),Data!C58,IF(AND(Data!$N$4=3,Data!D58&lt;&gt;""),Data!D58,IF(AND(Data!$N$4=4,Data!E58&lt;&gt;""),Data!E58,IF(AND(Data!$N$4=5,Data!F58&lt;&gt;""),Data!F58,IF(AND(Data!$N$4=6,Data!G58&lt;&gt;""),Data!G58,IF(AND(Data!$N$4=7,Data!H58&lt;&gt;""),Data!H58,IF(AND(Data!$N$4=8,Data!I58&lt;&gt;""),Data!I58,IF(AND(Data!$N$4=9,Data!J58&lt;&gt;""),Data!J58,IF(AND(Data!$N$4=10,Data!K58&lt;&gt;""),Data!K58,""))))))))))</f>
        <v>4138</v>
      </c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6"/>
      <c r="R59" s="46"/>
      <c r="S59" s="46"/>
      <c r="T59" s="46"/>
      <c r="U59" s="46"/>
      <c r="V59" s="46"/>
      <c r="W59" s="46"/>
      <c r="X59" s="46"/>
      <c r="Y59" s="42"/>
      <c r="Z59" s="42"/>
    </row>
    <row r="60" spans="2:26" s="43" customFormat="1" ht="12.75" customHeight="1" x14ac:dyDescent="0.15">
      <c r="B60" s="46"/>
      <c r="C60" s="46"/>
      <c r="D60" s="129">
        <f>IF(AND(Data!$N$4=1,Data!B59&lt;&gt;""),Data!B59,IF(AND(Data!$N$4=2,Data!C59&lt;&gt;""),Data!C59,IF(AND(Data!$N$4=3,Data!D59&lt;&gt;""),Data!D59,IF(AND(Data!$N$4=4,Data!E59&lt;&gt;""),Data!E59,IF(AND(Data!$N$4=5,Data!F59&lt;&gt;""),Data!F59,IF(AND(Data!$N$4=6,Data!G59&lt;&gt;""),Data!G59,IF(AND(Data!$N$4=7,Data!H59&lt;&gt;""),Data!H59,IF(AND(Data!$N$4=8,Data!I59&lt;&gt;""),Data!I59,IF(AND(Data!$N$4=9,Data!J59&lt;&gt;""),Data!J59,IF(AND(Data!$N$4=10,Data!K59&lt;&gt;""),Data!K59,""))))))))))</f>
        <v>4157</v>
      </c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6"/>
      <c r="R60" s="46"/>
      <c r="S60" s="46"/>
      <c r="T60" s="46"/>
      <c r="U60" s="46"/>
      <c r="V60" s="46"/>
      <c r="W60" s="46"/>
      <c r="X60" s="46"/>
      <c r="Y60" s="42"/>
      <c r="Z60" s="42"/>
    </row>
    <row r="61" spans="2:26" s="43" customFormat="1" ht="12.75" customHeight="1" x14ac:dyDescent="0.15">
      <c r="B61" s="46"/>
      <c r="C61" s="46"/>
      <c r="D61" s="129">
        <f>IF(AND(Data!$N$4=1,Data!B60&lt;&gt;""),Data!B60,IF(AND(Data!$N$4=2,Data!C60&lt;&gt;""),Data!C60,IF(AND(Data!$N$4=3,Data!D60&lt;&gt;""),Data!D60,IF(AND(Data!$N$4=4,Data!E60&lt;&gt;""),Data!E60,IF(AND(Data!$N$4=5,Data!F60&lt;&gt;""),Data!F60,IF(AND(Data!$N$4=6,Data!G60&lt;&gt;""),Data!G60,IF(AND(Data!$N$4=7,Data!H60&lt;&gt;""),Data!H60,IF(AND(Data!$N$4=8,Data!I60&lt;&gt;""),Data!I60,IF(AND(Data!$N$4=9,Data!J60&lt;&gt;""),Data!J60,IF(AND(Data!$N$4=10,Data!K60&lt;&gt;""),Data!K60,""))))))))))</f>
        <v>4169</v>
      </c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6"/>
      <c r="R61" s="46"/>
      <c r="S61" s="46"/>
      <c r="T61" s="46"/>
      <c r="U61" s="46"/>
      <c r="V61" s="46"/>
      <c r="W61" s="46"/>
      <c r="X61" s="46"/>
      <c r="Y61" s="42"/>
      <c r="Z61" s="42"/>
    </row>
    <row r="62" spans="2:26" s="43" customFormat="1" ht="12.75" customHeight="1" x14ac:dyDescent="0.15">
      <c r="B62" s="46"/>
      <c r="C62" s="46"/>
      <c r="D62" s="129">
        <f>IF(AND(Data!$N$4=1,Data!B61&lt;&gt;""),Data!B61,IF(AND(Data!$N$4=2,Data!C61&lt;&gt;""),Data!C61,IF(AND(Data!$N$4=3,Data!D61&lt;&gt;""),Data!D61,IF(AND(Data!$N$4=4,Data!E61&lt;&gt;""),Data!E61,IF(AND(Data!$N$4=5,Data!F61&lt;&gt;""),Data!F61,IF(AND(Data!$N$4=6,Data!G61&lt;&gt;""),Data!G61,IF(AND(Data!$N$4=7,Data!H61&lt;&gt;""),Data!H61,IF(AND(Data!$N$4=8,Data!I61&lt;&gt;""),Data!I61,IF(AND(Data!$N$4=9,Data!J61&lt;&gt;""),Data!J61,IF(AND(Data!$N$4=10,Data!K61&lt;&gt;""),Data!K61,""))))))))))</f>
        <v>4170</v>
      </c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46"/>
      <c r="S62" s="46"/>
      <c r="T62" s="46"/>
      <c r="U62" s="46"/>
      <c r="V62" s="46"/>
      <c r="W62" s="46"/>
      <c r="X62" s="46"/>
      <c r="Y62" s="42"/>
      <c r="Z62" s="42"/>
    </row>
    <row r="63" spans="2:26" s="43" customFormat="1" ht="12.75" customHeight="1" x14ac:dyDescent="0.15">
      <c r="B63" s="46"/>
      <c r="C63" s="46"/>
      <c r="D63" s="129">
        <f>IF(AND(Data!$N$4=1,Data!B62&lt;&gt;""),Data!B62,IF(AND(Data!$N$4=2,Data!C62&lt;&gt;""),Data!C62,IF(AND(Data!$N$4=3,Data!D62&lt;&gt;""),Data!D62,IF(AND(Data!$N$4=4,Data!E62&lt;&gt;""),Data!E62,IF(AND(Data!$N$4=5,Data!F62&lt;&gt;""),Data!F62,IF(AND(Data!$N$4=6,Data!G62&lt;&gt;""),Data!G62,IF(AND(Data!$N$4=7,Data!H62&lt;&gt;""),Data!H62,IF(AND(Data!$N$4=8,Data!I62&lt;&gt;""),Data!I62,IF(AND(Data!$N$4=9,Data!J62&lt;&gt;""),Data!J62,IF(AND(Data!$N$4=10,Data!K62&lt;&gt;""),Data!K62,""))))))))))</f>
        <v>4170</v>
      </c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6"/>
      <c r="R63" s="46"/>
      <c r="S63" s="46"/>
      <c r="T63" s="46"/>
      <c r="U63" s="46"/>
      <c r="V63" s="46"/>
      <c r="W63" s="46"/>
      <c r="X63" s="46"/>
      <c r="Y63" s="42"/>
      <c r="Z63" s="42"/>
    </row>
    <row r="64" spans="2:26" s="43" customFormat="1" ht="12.75" customHeight="1" x14ac:dyDescent="0.15">
      <c r="B64" s="46"/>
      <c r="C64" s="46"/>
      <c r="D64" s="129">
        <f>IF(AND(Data!$N$4=1,Data!B63&lt;&gt;""),Data!B63,IF(AND(Data!$N$4=2,Data!C63&lt;&gt;""),Data!C63,IF(AND(Data!$N$4=3,Data!D63&lt;&gt;""),Data!D63,IF(AND(Data!$N$4=4,Data!E63&lt;&gt;""),Data!E63,IF(AND(Data!$N$4=5,Data!F63&lt;&gt;""),Data!F63,IF(AND(Data!$N$4=6,Data!G63&lt;&gt;""),Data!G63,IF(AND(Data!$N$4=7,Data!H63&lt;&gt;""),Data!H63,IF(AND(Data!$N$4=8,Data!I63&lt;&gt;""),Data!I63,IF(AND(Data!$N$4=9,Data!J63&lt;&gt;""),Data!J63,IF(AND(Data!$N$4=10,Data!K63&lt;&gt;""),Data!K63,""))))))))))</f>
        <v>4170</v>
      </c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6"/>
      <c r="R64" s="46"/>
      <c r="S64" s="46"/>
      <c r="T64" s="46"/>
      <c r="U64" s="46"/>
      <c r="V64" s="46"/>
      <c r="W64" s="46"/>
      <c r="X64" s="46"/>
      <c r="Y64" s="42"/>
      <c r="Z64" s="42"/>
    </row>
    <row r="65" spans="2:26" s="43" customFormat="1" ht="12.75" customHeight="1" x14ac:dyDescent="0.15">
      <c r="B65" s="46"/>
      <c r="C65" s="46"/>
      <c r="D65" s="129">
        <f>IF(AND(Data!$N$4=1,Data!B64&lt;&gt;""),Data!B64,IF(AND(Data!$N$4=2,Data!C64&lt;&gt;""),Data!C64,IF(AND(Data!$N$4=3,Data!D64&lt;&gt;""),Data!D64,IF(AND(Data!$N$4=4,Data!E64&lt;&gt;""),Data!E64,IF(AND(Data!$N$4=5,Data!F64&lt;&gt;""),Data!F64,IF(AND(Data!$N$4=6,Data!G64&lt;&gt;""),Data!G64,IF(AND(Data!$N$4=7,Data!H64&lt;&gt;""),Data!H64,IF(AND(Data!$N$4=8,Data!I64&lt;&gt;""),Data!I64,IF(AND(Data!$N$4=9,Data!J64&lt;&gt;""),Data!J64,IF(AND(Data!$N$4=10,Data!K64&lt;&gt;""),Data!K64,""))))))))))</f>
        <v>4171</v>
      </c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6"/>
      <c r="R65" s="46"/>
      <c r="S65" s="46"/>
      <c r="T65" s="46"/>
      <c r="U65" s="46"/>
      <c r="V65" s="46"/>
      <c r="W65" s="46"/>
      <c r="X65" s="46"/>
      <c r="Y65" s="42"/>
      <c r="Z65" s="42"/>
    </row>
    <row r="66" spans="2:26" s="43" customFormat="1" ht="12.75" customHeight="1" x14ac:dyDescent="0.15">
      <c r="B66" s="46"/>
      <c r="C66" s="46"/>
      <c r="D66" s="129">
        <f>IF(AND(Data!$N$4=1,Data!B65&lt;&gt;""),Data!B65,IF(AND(Data!$N$4=2,Data!C65&lt;&gt;""),Data!C65,IF(AND(Data!$N$4=3,Data!D65&lt;&gt;""),Data!D65,IF(AND(Data!$N$4=4,Data!E65&lt;&gt;""),Data!E65,IF(AND(Data!$N$4=5,Data!F65&lt;&gt;""),Data!F65,IF(AND(Data!$N$4=6,Data!G65&lt;&gt;""),Data!G65,IF(AND(Data!$N$4=7,Data!H65&lt;&gt;""),Data!H65,IF(AND(Data!$N$4=8,Data!I65&lt;&gt;""),Data!I65,IF(AND(Data!$N$4=9,Data!J65&lt;&gt;""),Data!J65,IF(AND(Data!$N$4=10,Data!K65&lt;&gt;""),Data!K65,""))))))))))</f>
        <v>4171</v>
      </c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6"/>
      <c r="R66" s="46"/>
      <c r="S66" s="46"/>
      <c r="T66" s="46"/>
      <c r="U66" s="46"/>
      <c r="V66" s="46"/>
      <c r="W66" s="46"/>
      <c r="X66" s="46"/>
      <c r="Y66" s="42"/>
      <c r="Z66" s="42"/>
    </row>
    <row r="67" spans="2:26" s="43" customFormat="1" ht="12.75" customHeight="1" x14ac:dyDescent="0.15">
      <c r="B67" s="46"/>
      <c r="C67" s="46"/>
      <c r="D67" s="129">
        <f>IF(AND(Data!$N$4=1,Data!B66&lt;&gt;""),Data!B66,IF(AND(Data!$N$4=2,Data!C66&lt;&gt;""),Data!C66,IF(AND(Data!$N$4=3,Data!D66&lt;&gt;""),Data!D66,IF(AND(Data!$N$4=4,Data!E66&lt;&gt;""),Data!E66,IF(AND(Data!$N$4=5,Data!F66&lt;&gt;""),Data!F66,IF(AND(Data!$N$4=6,Data!G66&lt;&gt;""),Data!G66,IF(AND(Data!$N$4=7,Data!H66&lt;&gt;""),Data!H66,IF(AND(Data!$N$4=8,Data!I66&lt;&gt;""),Data!I66,IF(AND(Data!$N$4=9,Data!J66&lt;&gt;""),Data!J66,IF(AND(Data!$N$4=10,Data!K66&lt;&gt;""),Data!K66,""))))))))))</f>
        <v>4180</v>
      </c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6"/>
      <c r="R67" s="46"/>
      <c r="S67" s="46"/>
      <c r="T67" s="46"/>
      <c r="U67" s="46"/>
      <c r="V67" s="46"/>
      <c r="W67" s="46"/>
      <c r="X67" s="46"/>
      <c r="Y67" s="42"/>
      <c r="Z67" s="42"/>
    </row>
    <row r="68" spans="2:26" s="43" customFormat="1" ht="12.75" customHeight="1" x14ac:dyDescent="0.15">
      <c r="B68" s="46"/>
      <c r="C68" s="46"/>
      <c r="D68" s="129">
        <f>IF(AND(Data!$N$4=1,Data!B67&lt;&gt;""),Data!B67,IF(AND(Data!$N$4=2,Data!C67&lt;&gt;""),Data!C67,IF(AND(Data!$N$4=3,Data!D67&lt;&gt;""),Data!D67,IF(AND(Data!$N$4=4,Data!E67&lt;&gt;""),Data!E67,IF(AND(Data!$N$4=5,Data!F67&lt;&gt;""),Data!F67,IF(AND(Data!$N$4=6,Data!G67&lt;&gt;""),Data!G67,IF(AND(Data!$N$4=7,Data!H67&lt;&gt;""),Data!H67,IF(AND(Data!$N$4=8,Data!I67&lt;&gt;""),Data!I67,IF(AND(Data!$N$4=9,Data!J67&lt;&gt;""),Data!J67,IF(AND(Data!$N$4=10,Data!K67&lt;&gt;""),Data!K67,""))))))))))</f>
        <v>4183</v>
      </c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6"/>
      <c r="R68" s="46"/>
      <c r="S68" s="46"/>
      <c r="T68" s="46"/>
      <c r="U68" s="46"/>
      <c r="V68" s="46"/>
      <c r="W68" s="46"/>
      <c r="X68" s="46"/>
      <c r="Y68" s="42"/>
      <c r="Z68" s="42"/>
    </row>
    <row r="69" spans="2:26" s="43" customFormat="1" ht="12.75" customHeight="1" x14ac:dyDescent="0.15">
      <c r="B69" s="46"/>
      <c r="C69" s="46"/>
      <c r="D69" s="129">
        <f>IF(AND(Data!$N$4=1,Data!B68&lt;&gt;""),Data!B68,IF(AND(Data!$N$4=2,Data!C68&lt;&gt;""),Data!C68,IF(AND(Data!$N$4=3,Data!D68&lt;&gt;""),Data!D68,IF(AND(Data!$N$4=4,Data!E68&lt;&gt;""),Data!E68,IF(AND(Data!$N$4=5,Data!F68&lt;&gt;""),Data!F68,IF(AND(Data!$N$4=6,Data!G68&lt;&gt;""),Data!G68,IF(AND(Data!$N$4=7,Data!H68&lt;&gt;""),Data!H68,IF(AND(Data!$N$4=8,Data!I68&lt;&gt;""),Data!I68,IF(AND(Data!$N$4=9,Data!J68&lt;&gt;""),Data!J68,IF(AND(Data!$N$4=10,Data!K68&lt;&gt;""),Data!K68,""))))))))))</f>
        <v>4208</v>
      </c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6"/>
      <c r="R69" s="46"/>
      <c r="S69" s="46"/>
      <c r="T69" s="46"/>
      <c r="U69" s="46"/>
      <c r="V69" s="46"/>
      <c r="W69" s="46"/>
      <c r="X69" s="46"/>
      <c r="Y69" s="42"/>
      <c r="Z69" s="42"/>
    </row>
    <row r="70" spans="2:26" s="43" customFormat="1" ht="12.75" customHeight="1" x14ac:dyDescent="0.15">
      <c r="B70" s="46"/>
      <c r="C70" s="46"/>
      <c r="D70" s="129">
        <f>IF(AND(Data!$N$4=1,Data!B69&lt;&gt;""),Data!B69,IF(AND(Data!$N$4=2,Data!C69&lt;&gt;""),Data!C69,IF(AND(Data!$N$4=3,Data!D69&lt;&gt;""),Data!D69,IF(AND(Data!$N$4=4,Data!E69&lt;&gt;""),Data!E69,IF(AND(Data!$N$4=5,Data!F69&lt;&gt;""),Data!F69,IF(AND(Data!$N$4=6,Data!G69&lt;&gt;""),Data!G69,IF(AND(Data!$N$4=7,Data!H69&lt;&gt;""),Data!H69,IF(AND(Data!$N$4=8,Data!I69&lt;&gt;""),Data!I69,IF(AND(Data!$N$4=9,Data!J69&lt;&gt;""),Data!J69,IF(AND(Data!$N$4=10,Data!K69&lt;&gt;""),Data!K69,""))))))))))</f>
        <v>4214</v>
      </c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46"/>
      <c r="S70" s="46"/>
      <c r="T70" s="46"/>
      <c r="U70" s="46"/>
      <c r="V70" s="46"/>
      <c r="W70" s="46"/>
      <c r="X70" s="46"/>
      <c r="Y70" s="42"/>
      <c r="Z70" s="42"/>
    </row>
    <row r="71" spans="2:26" s="43" customFormat="1" ht="12.75" customHeight="1" x14ac:dyDescent="0.15">
      <c r="B71" s="46"/>
      <c r="C71" s="46"/>
      <c r="D71" s="129">
        <f>IF(AND(Data!$N$4=1,Data!B70&lt;&gt;""),Data!B70,IF(AND(Data!$N$4=2,Data!C70&lt;&gt;""),Data!C70,IF(AND(Data!$N$4=3,Data!D70&lt;&gt;""),Data!D70,IF(AND(Data!$N$4=4,Data!E70&lt;&gt;""),Data!E70,IF(AND(Data!$N$4=5,Data!F70&lt;&gt;""),Data!F70,IF(AND(Data!$N$4=6,Data!G70&lt;&gt;""),Data!G70,IF(AND(Data!$N$4=7,Data!H70&lt;&gt;""),Data!H70,IF(AND(Data!$N$4=8,Data!I70&lt;&gt;""),Data!I70,IF(AND(Data!$N$4=9,Data!J70&lt;&gt;""),Data!J70,IF(AND(Data!$N$4=10,Data!K70&lt;&gt;""),Data!K70,""))))))))))</f>
        <v>4219</v>
      </c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6"/>
      <c r="R71" s="46"/>
      <c r="S71" s="46"/>
      <c r="T71" s="46"/>
      <c r="U71" s="46"/>
      <c r="V71" s="46"/>
      <c r="W71" s="46"/>
      <c r="X71" s="46"/>
      <c r="Y71" s="42"/>
      <c r="Z71" s="42"/>
    </row>
    <row r="72" spans="2:26" s="43" customFormat="1" ht="12.75" customHeight="1" x14ac:dyDescent="0.15">
      <c r="B72" s="46"/>
      <c r="C72" s="46"/>
      <c r="D72" s="129">
        <f>IF(AND(Data!$N$4=1,Data!B71&lt;&gt;""),Data!B71,IF(AND(Data!$N$4=2,Data!C71&lt;&gt;""),Data!C71,IF(AND(Data!$N$4=3,Data!D71&lt;&gt;""),Data!D71,IF(AND(Data!$N$4=4,Data!E71&lt;&gt;""),Data!E71,IF(AND(Data!$N$4=5,Data!F71&lt;&gt;""),Data!F71,IF(AND(Data!$N$4=6,Data!G71&lt;&gt;""),Data!G71,IF(AND(Data!$N$4=7,Data!H71&lt;&gt;""),Data!H71,IF(AND(Data!$N$4=8,Data!I71&lt;&gt;""),Data!I71,IF(AND(Data!$N$4=9,Data!J71&lt;&gt;""),Data!J71,IF(AND(Data!$N$4=10,Data!K71&lt;&gt;""),Data!K71,""))))))))))</f>
        <v>4273</v>
      </c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6"/>
      <c r="R72" s="46"/>
      <c r="S72" s="46"/>
      <c r="T72" s="46"/>
      <c r="U72" s="46"/>
      <c r="V72" s="46"/>
      <c r="W72" s="46"/>
      <c r="X72" s="46"/>
      <c r="Y72" s="42"/>
      <c r="Z72" s="42"/>
    </row>
    <row r="73" spans="2:26" s="43" customFormat="1" ht="12.75" customHeight="1" x14ac:dyDescent="0.15">
      <c r="B73" s="46"/>
      <c r="C73" s="46"/>
      <c r="D73" s="129">
        <f>IF(AND(Data!$N$4=1,Data!B72&lt;&gt;""),Data!B72,IF(AND(Data!$N$4=2,Data!C72&lt;&gt;""),Data!C72,IF(AND(Data!$N$4=3,Data!D72&lt;&gt;""),Data!D72,IF(AND(Data!$N$4=4,Data!E72&lt;&gt;""),Data!E72,IF(AND(Data!$N$4=5,Data!F72&lt;&gt;""),Data!F72,IF(AND(Data!$N$4=6,Data!G72&lt;&gt;""),Data!G72,IF(AND(Data!$N$4=7,Data!H72&lt;&gt;""),Data!H72,IF(AND(Data!$N$4=8,Data!I72&lt;&gt;""),Data!I72,IF(AND(Data!$N$4=9,Data!J72&lt;&gt;""),Data!J72,IF(AND(Data!$N$4=10,Data!K72&lt;&gt;""),Data!K72,""))))))))))</f>
        <v>4288</v>
      </c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6"/>
      <c r="R73" s="46"/>
      <c r="S73" s="46"/>
      <c r="T73" s="46"/>
      <c r="U73" s="46"/>
      <c r="V73" s="46"/>
      <c r="W73" s="46"/>
      <c r="X73" s="46"/>
      <c r="Y73" s="42"/>
      <c r="Z73" s="42"/>
    </row>
    <row r="74" spans="2:26" s="43" customFormat="1" ht="12.75" customHeight="1" x14ac:dyDescent="0.15">
      <c r="B74" s="46"/>
      <c r="C74" s="46"/>
      <c r="D74" s="129">
        <f>IF(AND(Data!$N$4=1,Data!B73&lt;&gt;""),Data!B73,IF(AND(Data!$N$4=2,Data!C73&lt;&gt;""),Data!C73,IF(AND(Data!$N$4=3,Data!D73&lt;&gt;""),Data!D73,IF(AND(Data!$N$4=4,Data!E73&lt;&gt;""),Data!E73,IF(AND(Data!$N$4=5,Data!F73&lt;&gt;""),Data!F73,IF(AND(Data!$N$4=6,Data!G73&lt;&gt;""),Data!G73,IF(AND(Data!$N$4=7,Data!H73&lt;&gt;""),Data!H73,IF(AND(Data!$N$4=8,Data!I73&lt;&gt;""),Data!I73,IF(AND(Data!$N$4=9,Data!J73&lt;&gt;""),Data!J73,IF(AND(Data!$N$4=10,Data!K73&lt;&gt;""),Data!K73,""))))))))))</f>
        <v>4347</v>
      </c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6"/>
      <c r="R74" s="46"/>
      <c r="S74" s="46"/>
      <c r="T74" s="46"/>
      <c r="U74" s="46"/>
      <c r="V74" s="46"/>
      <c r="W74" s="46"/>
      <c r="X74" s="46"/>
      <c r="Y74" s="42"/>
      <c r="Z74" s="42"/>
    </row>
    <row r="75" spans="2:26" s="43" customFormat="1" ht="12.75" customHeight="1" x14ac:dyDescent="0.15">
      <c r="B75" s="46"/>
      <c r="C75" s="46"/>
      <c r="D75" s="129">
        <f>IF(AND(Data!$N$4=1,Data!B74&lt;&gt;""),Data!B74,IF(AND(Data!$N$4=2,Data!C74&lt;&gt;""),Data!C74,IF(AND(Data!$N$4=3,Data!D74&lt;&gt;""),Data!D74,IF(AND(Data!$N$4=4,Data!E74&lt;&gt;""),Data!E74,IF(AND(Data!$N$4=5,Data!F74&lt;&gt;""),Data!F74,IF(AND(Data!$N$4=6,Data!G74&lt;&gt;""),Data!G74,IF(AND(Data!$N$4=7,Data!H74&lt;&gt;""),Data!H74,IF(AND(Data!$N$4=8,Data!I74&lt;&gt;""),Data!I74,IF(AND(Data!$N$4=9,Data!J74&lt;&gt;""),Data!J74,IF(AND(Data!$N$4=10,Data!K74&lt;&gt;""),Data!K74,""))))))))))</f>
        <v>4412</v>
      </c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6"/>
      <c r="R75" s="46"/>
      <c r="S75" s="46"/>
      <c r="T75" s="46"/>
      <c r="U75" s="46"/>
      <c r="V75" s="46"/>
      <c r="W75" s="46"/>
      <c r="X75" s="46"/>
      <c r="Y75" s="42"/>
      <c r="Z75" s="42"/>
    </row>
    <row r="76" spans="2:26" s="43" customFormat="1" ht="12.75" customHeight="1" x14ac:dyDescent="0.15">
      <c r="B76" s="46"/>
      <c r="C76" s="46"/>
      <c r="D76" s="129">
        <f>IF(AND(Data!$N$4=1,Data!B75&lt;&gt;""),Data!B75,IF(AND(Data!$N$4=2,Data!C75&lt;&gt;""),Data!C75,IF(AND(Data!$N$4=3,Data!D75&lt;&gt;""),Data!D75,IF(AND(Data!$N$4=4,Data!E75&lt;&gt;""),Data!E75,IF(AND(Data!$N$4=5,Data!F75&lt;&gt;""),Data!F75,IF(AND(Data!$N$4=6,Data!G75&lt;&gt;""),Data!G75,IF(AND(Data!$N$4=7,Data!H75&lt;&gt;""),Data!H75,IF(AND(Data!$N$4=8,Data!I75&lt;&gt;""),Data!I75,IF(AND(Data!$N$4=9,Data!J75&lt;&gt;""),Data!J75,IF(AND(Data!$N$4=10,Data!K75&lt;&gt;""),Data!K75,""))))))))))</f>
        <v>4424</v>
      </c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6"/>
      <c r="R76" s="46"/>
      <c r="S76" s="46"/>
      <c r="T76" s="46"/>
      <c r="U76" s="46"/>
      <c r="V76" s="46"/>
      <c r="W76" s="46"/>
      <c r="X76" s="46"/>
      <c r="Y76" s="42"/>
      <c r="Z76" s="42"/>
    </row>
    <row r="77" spans="2:26" s="43" customFormat="1" ht="12.75" customHeight="1" x14ac:dyDescent="0.15">
      <c r="B77" s="46"/>
      <c r="C77" s="46"/>
      <c r="D77" s="129">
        <f>IF(AND(Data!$N$4=1,Data!B76&lt;&gt;""),Data!B76,IF(AND(Data!$N$4=2,Data!C76&lt;&gt;""),Data!C76,IF(AND(Data!$N$4=3,Data!D76&lt;&gt;""),Data!D76,IF(AND(Data!$N$4=4,Data!E76&lt;&gt;""),Data!E76,IF(AND(Data!$N$4=5,Data!F76&lt;&gt;""),Data!F76,IF(AND(Data!$N$4=6,Data!G76&lt;&gt;""),Data!G76,IF(AND(Data!$N$4=7,Data!H76&lt;&gt;""),Data!H76,IF(AND(Data!$N$4=8,Data!I76&lt;&gt;""),Data!I76,IF(AND(Data!$N$4=9,Data!J76&lt;&gt;""),Data!J76,IF(AND(Data!$N$4=10,Data!K76&lt;&gt;""),Data!K76,""))))))))))</f>
        <v>4603</v>
      </c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6"/>
      <c r="R77" s="46"/>
      <c r="S77" s="46"/>
      <c r="T77" s="46"/>
      <c r="U77" s="46"/>
      <c r="V77" s="46"/>
      <c r="W77" s="46"/>
      <c r="X77" s="46"/>
      <c r="Y77" s="42"/>
      <c r="Z77" s="42"/>
    </row>
    <row r="78" spans="2:26" s="43" customFormat="1" ht="12.75" customHeight="1" x14ac:dyDescent="0.15">
      <c r="B78" s="46"/>
      <c r="C78" s="46"/>
      <c r="D78" s="129">
        <f>IF(AND(Data!$N$4=1,Data!B77&lt;&gt;""),Data!B77,IF(AND(Data!$N$4=2,Data!C77&lt;&gt;""),Data!C77,IF(AND(Data!$N$4=3,Data!D77&lt;&gt;""),Data!D77,IF(AND(Data!$N$4=4,Data!E77&lt;&gt;""),Data!E77,IF(AND(Data!$N$4=5,Data!F77&lt;&gt;""),Data!F77,IF(AND(Data!$N$4=6,Data!G77&lt;&gt;""),Data!G77,IF(AND(Data!$N$4=7,Data!H77&lt;&gt;""),Data!H77,IF(AND(Data!$N$4=8,Data!I77&lt;&gt;""),Data!I77,IF(AND(Data!$N$4=9,Data!J77&lt;&gt;""),Data!J77,IF(AND(Data!$N$4=10,Data!K77&lt;&gt;""),Data!K77,""))))))))))</f>
        <v>4705</v>
      </c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  <c r="R78" s="46"/>
      <c r="S78" s="46"/>
      <c r="T78" s="46"/>
      <c r="U78" s="46"/>
      <c r="V78" s="46"/>
      <c r="W78" s="46"/>
      <c r="X78" s="46"/>
      <c r="Y78" s="42"/>
      <c r="Z78" s="42"/>
    </row>
    <row r="79" spans="2:26" s="43" customFormat="1" ht="12.75" customHeight="1" x14ac:dyDescent="0.15">
      <c r="B79" s="46"/>
      <c r="C79" s="46"/>
      <c r="D79" s="129">
        <f>IF(AND(Data!$N$4=1,Data!B78&lt;&gt;""),Data!B78,IF(AND(Data!$N$4=2,Data!C78&lt;&gt;""),Data!C78,IF(AND(Data!$N$4=3,Data!D78&lt;&gt;""),Data!D78,IF(AND(Data!$N$4=4,Data!E78&lt;&gt;""),Data!E78,IF(AND(Data!$N$4=5,Data!F78&lt;&gt;""),Data!F78,IF(AND(Data!$N$4=6,Data!G78&lt;&gt;""),Data!G78,IF(AND(Data!$N$4=7,Data!H78&lt;&gt;""),Data!H78,IF(AND(Data!$N$4=8,Data!I78&lt;&gt;""),Data!I78,IF(AND(Data!$N$4=9,Data!J78&lt;&gt;""),Data!J78,IF(AND(Data!$N$4=10,Data!K78&lt;&gt;""),Data!K78,""))))))))))</f>
        <v>4742</v>
      </c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6"/>
      <c r="R79" s="46"/>
      <c r="S79" s="46"/>
      <c r="T79" s="46"/>
      <c r="U79" s="46"/>
      <c r="V79" s="46"/>
      <c r="W79" s="46"/>
      <c r="X79" s="46"/>
      <c r="Y79" s="42"/>
      <c r="Z79" s="42"/>
    </row>
    <row r="80" spans="2:26" s="43" customFormat="1" ht="12.75" customHeight="1" x14ac:dyDescent="0.15">
      <c r="B80" s="46"/>
      <c r="C80" s="46"/>
      <c r="D80" s="129">
        <f>IF(AND(Data!$N$4=1,Data!B79&lt;&gt;""),Data!B79,IF(AND(Data!$N$4=2,Data!C79&lt;&gt;""),Data!C79,IF(AND(Data!$N$4=3,Data!D79&lt;&gt;""),Data!D79,IF(AND(Data!$N$4=4,Data!E79&lt;&gt;""),Data!E79,IF(AND(Data!$N$4=5,Data!F79&lt;&gt;""),Data!F79,IF(AND(Data!$N$4=6,Data!G79&lt;&gt;""),Data!G79,IF(AND(Data!$N$4=7,Data!H79&lt;&gt;""),Data!H79,IF(AND(Data!$N$4=8,Data!I79&lt;&gt;""),Data!I79,IF(AND(Data!$N$4=9,Data!J79&lt;&gt;""),Data!J79,IF(AND(Data!$N$4=10,Data!K79&lt;&gt;""),Data!K79,""))))))))))</f>
        <v>4764</v>
      </c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6"/>
      <c r="R80" s="46"/>
      <c r="S80" s="46"/>
      <c r="T80" s="46"/>
      <c r="U80" s="46"/>
      <c r="V80" s="46"/>
      <c r="W80" s="46"/>
      <c r="X80" s="46"/>
      <c r="Y80" s="42"/>
      <c r="Z80" s="42"/>
    </row>
    <row r="81" spans="2:26" s="43" customFormat="1" ht="12.75" customHeight="1" x14ac:dyDescent="0.15">
      <c r="B81" s="46"/>
      <c r="C81" s="46"/>
      <c r="D81" s="129">
        <f>IF(AND(Data!$N$4=1,Data!B80&lt;&gt;""),Data!B80,IF(AND(Data!$N$4=2,Data!C80&lt;&gt;""),Data!C80,IF(AND(Data!$N$4=3,Data!D80&lt;&gt;""),Data!D80,IF(AND(Data!$N$4=4,Data!E80&lt;&gt;""),Data!E80,IF(AND(Data!$N$4=5,Data!F80&lt;&gt;""),Data!F80,IF(AND(Data!$N$4=6,Data!G80&lt;&gt;""),Data!G80,IF(AND(Data!$N$4=7,Data!H80&lt;&gt;""),Data!H80,IF(AND(Data!$N$4=8,Data!I80&lt;&gt;""),Data!I80,IF(AND(Data!$N$4=9,Data!J80&lt;&gt;""),Data!J80,IF(AND(Data!$N$4=10,Data!K80&lt;&gt;""),Data!K80,""))))))))))</f>
        <v>4820</v>
      </c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6"/>
      <c r="R81" s="46"/>
      <c r="S81" s="46"/>
      <c r="T81" s="46"/>
      <c r="U81" s="46"/>
      <c r="V81" s="46"/>
      <c r="W81" s="46"/>
      <c r="X81" s="46"/>
      <c r="Y81" s="42"/>
      <c r="Z81" s="42"/>
    </row>
    <row r="82" spans="2:26" s="43" customFormat="1" ht="12.75" customHeight="1" x14ac:dyDescent="0.15">
      <c r="B82" s="46"/>
      <c r="C82" s="46"/>
      <c r="D82" s="129">
        <f>IF(AND(Data!$N$4=1,Data!B81&lt;&gt;""),Data!B81,IF(AND(Data!$N$4=2,Data!C81&lt;&gt;""),Data!C81,IF(AND(Data!$N$4=3,Data!D81&lt;&gt;""),Data!D81,IF(AND(Data!$N$4=4,Data!E81&lt;&gt;""),Data!E81,IF(AND(Data!$N$4=5,Data!F81&lt;&gt;""),Data!F81,IF(AND(Data!$N$4=6,Data!G81&lt;&gt;""),Data!G81,IF(AND(Data!$N$4=7,Data!H81&lt;&gt;""),Data!H81,IF(AND(Data!$N$4=8,Data!I81&lt;&gt;""),Data!I81,IF(AND(Data!$N$4=9,Data!J81&lt;&gt;""),Data!J81,IF(AND(Data!$N$4=10,Data!K81&lt;&gt;""),Data!K81,""))))))))))</f>
        <v>4828</v>
      </c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6"/>
      <c r="R82" s="46"/>
      <c r="S82" s="46"/>
      <c r="T82" s="46"/>
      <c r="U82" s="46"/>
      <c r="V82" s="46"/>
      <c r="W82" s="46"/>
      <c r="X82" s="46"/>
      <c r="Y82" s="42"/>
      <c r="Z82" s="42"/>
    </row>
    <row r="83" spans="2:26" s="43" customFormat="1" ht="12.75" customHeight="1" x14ac:dyDescent="0.15">
      <c r="B83" s="46"/>
      <c r="C83" s="46"/>
      <c r="D83" s="129">
        <f>IF(AND(Data!$N$4=1,Data!B82&lt;&gt;""),Data!B82,IF(AND(Data!$N$4=2,Data!C82&lt;&gt;""),Data!C82,IF(AND(Data!$N$4=3,Data!D82&lt;&gt;""),Data!D82,IF(AND(Data!$N$4=4,Data!E82&lt;&gt;""),Data!E82,IF(AND(Data!$N$4=5,Data!F82&lt;&gt;""),Data!F82,IF(AND(Data!$N$4=6,Data!G82&lt;&gt;""),Data!G82,IF(AND(Data!$N$4=7,Data!H82&lt;&gt;""),Data!H82,IF(AND(Data!$N$4=8,Data!I82&lt;&gt;""),Data!I82,IF(AND(Data!$N$4=9,Data!J82&lt;&gt;""),Data!J82,IF(AND(Data!$N$4=10,Data!K82&lt;&gt;""),Data!K82,""))))))))))</f>
        <v>4837</v>
      </c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6"/>
      <c r="R83" s="46"/>
      <c r="S83" s="46"/>
      <c r="T83" s="46"/>
      <c r="U83" s="46"/>
      <c r="V83" s="46"/>
      <c r="W83" s="46"/>
      <c r="X83" s="46"/>
      <c r="Y83" s="42"/>
      <c r="Z83" s="42"/>
    </row>
    <row r="84" spans="2:26" s="43" customFormat="1" ht="12.75" customHeight="1" x14ac:dyDescent="0.15">
      <c r="B84" s="46"/>
      <c r="C84" s="46"/>
      <c r="D84" s="129">
        <f>IF(AND(Data!$N$4=1,Data!B83&lt;&gt;""),Data!B83,IF(AND(Data!$N$4=2,Data!C83&lt;&gt;""),Data!C83,IF(AND(Data!$N$4=3,Data!D83&lt;&gt;""),Data!D83,IF(AND(Data!$N$4=4,Data!E83&lt;&gt;""),Data!E83,IF(AND(Data!$N$4=5,Data!F83&lt;&gt;""),Data!F83,IF(AND(Data!$N$4=6,Data!G83&lt;&gt;""),Data!G83,IF(AND(Data!$N$4=7,Data!H83&lt;&gt;""),Data!H83,IF(AND(Data!$N$4=8,Data!I83&lt;&gt;""),Data!I83,IF(AND(Data!$N$4=9,Data!J83&lt;&gt;""),Data!J83,IF(AND(Data!$N$4=10,Data!K83&lt;&gt;""),Data!K83,""))))))))))</f>
        <v>4918</v>
      </c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6"/>
      <c r="R84" s="46"/>
      <c r="S84" s="46"/>
      <c r="T84" s="46"/>
      <c r="U84" s="46"/>
      <c r="V84" s="46"/>
      <c r="W84" s="46"/>
      <c r="X84" s="46"/>
      <c r="Y84" s="42"/>
      <c r="Z84" s="42"/>
    </row>
    <row r="85" spans="2:26" s="43" customFormat="1" ht="12.75" customHeight="1" x14ac:dyDescent="0.15">
      <c r="B85" s="46"/>
      <c r="C85" s="46"/>
      <c r="D85" s="129">
        <f>IF(AND(Data!$N$4=1,Data!B84&lt;&gt;""),Data!B84,IF(AND(Data!$N$4=2,Data!C84&lt;&gt;""),Data!C84,IF(AND(Data!$N$4=3,Data!D84&lt;&gt;""),Data!D84,IF(AND(Data!$N$4=4,Data!E84&lt;&gt;""),Data!E84,IF(AND(Data!$N$4=5,Data!F84&lt;&gt;""),Data!F84,IF(AND(Data!$N$4=6,Data!G84&lt;&gt;""),Data!G84,IF(AND(Data!$N$4=7,Data!H84&lt;&gt;""),Data!H84,IF(AND(Data!$N$4=8,Data!I84&lt;&gt;""),Data!I84,IF(AND(Data!$N$4=9,Data!J84&lt;&gt;""),Data!J84,IF(AND(Data!$N$4=10,Data!K84&lt;&gt;""),Data!K84,""))))))))))</f>
        <v>4927</v>
      </c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6"/>
      <c r="R85" s="46"/>
      <c r="S85" s="46"/>
      <c r="T85" s="46"/>
      <c r="U85" s="46"/>
      <c r="V85" s="46"/>
      <c r="W85" s="46"/>
      <c r="X85" s="46"/>
      <c r="Y85" s="42"/>
      <c r="Z85" s="42"/>
    </row>
    <row r="86" spans="2:26" s="43" customFormat="1" ht="12.75" customHeight="1" x14ac:dyDescent="0.15">
      <c r="B86" s="46"/>
      <c r="C86" s="46"/>
      <c r="D86" s="129">
        <f>IF(AND(Data!$N$4=1,Data!B85&lt;&gt;""),Data!B85,IF(AND(Data!$N$4=2,Data!C85&lt;&gt;""),Data!C85,IF(AND(Data!$N$4=3,Data!D85&lt;&gt;""),Data!D85,IF(AND(Data!$N$4=4,Data!E85&lt;&gt;""),Data!E85,IF(AND(Data!$N$4=5,Data!F85&lt;&gt;""),Data!F85,IF(AND(Data!$N$4=6,Data!G85&lt;&gt;""),Data!G85,IF(AND(Data!$N$4=7,Data!H85&lt;&gt;""),Data!H85,IF(AND(Data!$N$4=8,Data!I85&lt;&gt;""),Data!I85,IF(AND(Data!$N$4=9,Data!J85&lt;&gt;""),Data!J85,IF(AND(Data!$N$4=10,Data!K85&lt;&gt;""),Data!K85,""))))))))))</f>
        <v>4965</v>
      </c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6"/>
      <c r="R86" s="46"/>
      <c r="S86" s="46"/>
      <c r="T86" s="46"/>
      <c r="U86" s="46"/>
      <c r="V86" s="46"/>
      <c r="W86" s="46"/>
      <c r="X86" s="46"/>
      <c r="Y86" s="42"/>
      <c r="Z86" s="42"/>
    </row>
    <row r="87" spans="2:26" s="43" customFormat="1" ht="12.75" customHeight="1" x14ac:dyDescent="0.15">
      <c r="B87" s="46"/>
      <c r="C87" s="46"/>
      <c r="D87" s="129">
        <f>IF(AND(Data!$N$4=1,Data!B86&lt;&gt;""),Data!B86,IF(AND(Data!$N$4=2,Data!C86&lt;&gt;""),Data!C86,IF(AND(Data!$N$4=3,Data!D86&lt;&gt;""),Data!D86,IF(AND(Data!$N$4=4,Data!E86&lt;&gt;""),Data!E86,IF(AND(Data!$N$4=5,Data!F86&lt;&gt;""),Data!F86,IF(AND(Data!$N$4=6,Data!G86&lt;&gt;""),Data!G86,IF(AND(Data!$N$4=7,Data!H86&lt;&gt;""),Data!H86,IF(AND(Data!$N$4=8,Data!I86&lt;&gt;""),Data!I86,IF(AND(Data!$N$4=9,Data!J86&lt;&gt;""),Data!J86,IF(AND(Data!$N$4=10,Data!K86&lt;&gt;""),Data!K86,""))))))))))</f>
        <v>5037</v>
      </c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6"/>
      <c r="R87" s="46"/>
      <c r="S87" s="46"/>
      <c r="T87" s="46"/>
      <c r="U87" s="46"/>
      <c r="V87" s="46"/>
      <c r="W87" s="46"/>
      <c r="X87" s="46"/>
      <c r="Y87" s="42"/>
      <c r="Z87" s="42"/>
    </row>
    <row r="88" spans="2:26" s="43" customFormat="1" ht="12.75" customHeight="1" x14ac:dyDescent="0.15">
      <c r="B88" s="46"/>
      <c r="C88" s="46"/>
      <c r="D88" s="129">
        <f>IF(AND(Data!$N$4=1,Data!B87&lt;&gt;""),Data!B87,IF(AND(Data!$N$4=2,Data!C87&lt;&gt;""),Data!C87,IF(AND(Data!$N$4=3,Data!D87&lt;&gt;""),Data!D87,IF(AND(Data!$N$4=4,Data!E87&lt;&gt;""),Data!E87,IF(AND(Data!$N$4=5,Data!F87&lt;&gt;""),Data!F87,IF(AND(Data!$N$4=6,Data!G87&lt;&gt;""),Data!G87,IF(AND(Data!$N$4=7,Data!H87&lt;&gt;""),Data!H87,IF(AND(Data!$N$4=8,Data!I87&lt;&gt;""),Data!I87,IF(AND(Data!$N$4=9,Data!J87&lt;&gt;""),Data!J87,IF(AND(Data!$N$4=10,Data!K87&lt;&gt;""),Data!K87,""))))))))))</f>
        <v>5037</v>
      </c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6"/>
      <c r="R88" s="46"/>
      <c r="S88" s="46"/>
      <c r="T88" s="46"/>
      <c r="U88" s="46"/>
      <c r="V88" s="46"/>
      <c r="W88" s="46"/>
      <c r="X88" s="46"/>
      <c r="Y88" s="42"/>
      <c r="Z88" s="42"/>
    </row>
    <row r="89" spans="2:26" s="43" customFormat="1" ht="12.75" customHeight="1" x14ac:dyDescent="0.15">
      <c r="B89" s="46"/>
      <c r="C89" s="46"/>
      <c r="D89" s="129">
        <f>IF(AND(Data!$N$4=1,Data!B88&lt;&gt;""),Data!B88,IF(AND(Data!$N$4=2,Data!C88&lt;&gt;""),Data!C88,IF(AND(Data!$N$4=3,Data!D88&lt;&gt;""),Data!D88,IF(AND(Data!$N$4=4,Data!E88&lt;&gt;""),Data!E88,IF(AND(Data!$N$4=5,Data!F88&lt;&gt;""),Data!F88,IF(AND(Data!$N$4=6,Data!G88&lt;&gt;""),Data!G88,IF(AND(Data!$N$4=7,Data!H88&lt;&gt;""),Data!H88,IF(AND(Data!$N$4=8,Data!I88&lt;&gt;""),Data!I88,IF(AND(Data!$N$4=9,Data!J88&lt;&gt;""),Data!J88,IF(AND(Data!$N$4=10,Data!K88&lt;&gt;""),Data!K88,""))))))))))</f>
        <v>5037</v>
      </c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6"/>
      <c r="R89" s="46"/>
      <c r="S89" s="46"/>
      <c r="T89" s="46"/>
      <c r="U89" s="46"/>
      <c r="V89" s="46"/>
      <c r="W89" s="46"/>
      <c r="X89" s="46"/>
      <c r="Y89" s="42"/>
      <c r="Z89" s="42"/>
    </row>
    <row r="90" spans="2:26" s="43" customFormat="1" ht="12.75" customHeight="1" x14ac:dyDescent="0.15">
      <c r="B90" s="46"/>
      <c r="C90" s="46"/>
      <c r="D90" s="129">
        <f>IF(AND(Data!$N$4=1,Data!B89&lt;&gt;""),Data!B89,IF(AND(Data!$N$4=2,Data!C89&lt;&gt;""),Data!C89,IF(AND(Data!$N$4=3,Data!D89&lt;&gt;""),Data!D89,IF(AND(Data!$N$4=4,Data!E89&lt;&gt;""),Data!E89,IF(AND(Data!$N$4=5,Data!F89&lt;&gt;""),Data!F89,IF(AND(Data!$N$4=6,Data!G89&lt;&gt;""),Data!G89,IF(AND(Data!$N$4=7,Data!H89&lt;&gt;""),Data!H89,IF(AND(Data!$N$4=8,Data!I89&lt;&gt;""),Data!I89,IF(AND(Data!$N$4=9,Data!J89&lt;&gt;""),Data!J89,IF(AND(Data!$N$4=10,Data!K89&lt;&gt;""),Data!K89,""))))))))))</f>
        <v>5137</v>
      </c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6"/>
      <c r="R90" s="46"/>
      <c r="S90" s="46"/>
      <c r="T90" s="46"/>
      <c r="U90" s="46"/>
      <c r="V90" s="46"/>
      <c r="W90" s="46"/>
      <c r="X90" s="46"/>
      <c r="Y90" s="42"/>
      <c r="Z90" s="42"/>
    </row>
    <row r="91" spans="2:26" s="43" customFormat="1" ht="12.75" customHeight="1" x14ac:dyDescent="0.15">
      <c r="B91" s="46"/>
      <c r="C91" s="46"/>
      <c r="D91" s="129">
        <f>IF(AND(Data!$N$4=1,Data!B90&lt;&gt;""),Data!B90,IF(AND(Data!$N$4=2,Data!C90&lt;&gt;""),Data!C90,IF(AND(Data!$N$4=3,Data!D90&lt;&gt;""),Data!D90,IF(AND(Data!$N$4=4,Data!E90&lt;&gt;""),Data!E90,IF(AND(Data!$N$4=5,Data!F90&lt;&gt;""),Data!F90,IF(AND(Data!$N$4=6,Data!G90&lt;&gt;""),Data!G90,IF(AND(Data!$N$4=7,Data!H90&lt;&gt;""),Data!H90,IF(AND(Data!$N$4=8,Data!I90&lt;&gt;""),Data!I90,IF(AND(Data!$N$4=9,Data!J90&lt;&gt;""),Data!J90,IF(AND(Data!$N$4=10,Data!K90&lt;&gt;""),Data!K90,""))))))))))</f>
        <v>5149</v>
      </c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  <c r="R91" s="46"/>
      <c r="S91" s="46"/>
      <c r="T91" s="46"/>
      <c r="U91" s="46"/>
      <c r="V91" s="46"/>
      <c r="W91" s="46"/>
      <c r="X91" s="46"/>
      <c r="Y91" s="42"/>
      <c r="Z91" s="42"/>
    </row>
    <row r="92" spans="2:26" s="43" customFormat="1" ht="12.75" customHeight="1" x14ac:dyDescent="0.15">
      <c r="B92" s="46"/>
      <c r="C92" s="46"/>
      <c r="D92" s="129">
        <f>IF(AND(Data!$N$4=1,Data!B91&lt;&gt;""),Data!B91,IF(AND(Data!$N$4=2,Data!C91&lt;&gt;""),Data!C91,IF(AND(Data!$N$4=3,Data!D91&lt;&gt;""),Data!D91,IF(AND(Data!$N$4=4,Data!E91&lt;&gt;""),Data!E91,IF(AND(Data!$N$4=5,Data!F91&lt;&gt;""),Data!F91,IF(AND(Data!$N$4=6,Data!G91&lt;&gt;""),Data!G91,IF(AND(Data!$N$4=7,Data!H91&lt;&gt;""),Data!H91,IF(AND(Data!$N$4=8,Data!I91&lt;&gt;""),Data!I91,IF(AND(Data!$N$4=9,Data!J91&lt;&gt;""),Data!J91,IF(AND(Data!$N$4=10,Data!K91&lt;&gt;""),Data!K91,""))))))))))</f>
        <v>5149</v>
      </c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6"/>
      <c r="R92" s="46"/>
      <c r="S92" s="46"/>
      <c r="T92" s="46"/>
      <c r="U92" s="46"/>
      <c r="V92" s="46"/>
      <c r="W92" s="46"/>
      <c r="X92" s="46"/>
      <c r="Y92" s="42"/>
      <c r="Z92" s="42"/>
    </row>
    <row r="93" spans="2:26" s="43" customFormat="1" ht="12.75" customHeight="1" x14ac:dyDescent="0.15">
      <c r="B93" s="46"/>
      <c r="C93" s="46"/>
      <c r="D93" s="129">
        <f>IF(AND(Data!$N$4=1,Data!B92&lt;&gt;""),Data!B92,IF(AND(Data!$N$4=2,Data!C92&lt;&gt;""),Data!C92,IF(AND(Data!$N$4=3,Data!D92&lt;&gt;""),Data!D92,IF(AND(Data!$N$4=4,Data!E92&lt;&gt;""),Data!E92,IF(AND(Data!$N$4=5,Data!F92&lt;&gt;""),Data!F92,IF(AND(Data!$N$4=6,Data!G92&lt;&gt;""),Data!G92,IF(AND(Data!$N$4=7,Data!H92&lt;&gt;""),Data!H92,IF(AND(Data!$N$4=8,Data!I92&lt;&gt;""),Data!I92,IF(AND(Data!$N$4=9,Data!J92&lt;&gt;""),Data!J92,IF(AND(Data!$N$4=10,Data!K92&lt;&gt;""),Data!K92,""))))))))))</f>
        <v>5150</v>
      </c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6"/>
      <c r="R93" s="46"/>
      <c r="S93" s="46"/>
      <c r="T93" s="46"/>
      <c r="U93" s="46"/>
      <c r="V93" s="46"/>
      <c r="W93" s="46"/>
      <c r="X93" s="46"/>
      <c r="Y93" s="42"/>
      <c r="Z93" s="42"/>
    </row>
    <row r="94" spans="2:26" s="43" customFormat="1" ht="12.75" customHeight="1" x14ac:dyDescent="0.15">
      <c r="B94" s="46"/>
      <c r="C94" s="46"/>
      <c r="D94" s="129">
        <f>IF(AND(Data!$N$4=1,Data!B93&lt;&gt;""),Data!B93,IF(AND(Data!$N$4=2,Data!C93&lt;&gt;""),Data!C93,IF(AND(Data!$N$4=3,Data!D93&lt;&gt;""),Data!D93,IF(AND(Data!$N$4=4,Data!E93&lt;&gt;""),Data!E93,IF(AND(Data!$N$4=5,Data!F93&lt;&gt;""),Data!F93,IF(AND(Data!$N$4=6,Data!G93&lt;&gt;""),Data!G93,IF(AND(Data!$N$4=7,Data!H93&lt;&gt;""),Data!H93,IF(AND(Data!$N$4=8,Data!I93&lt;&gt;""),Data!I93,IF(AND(Data!$N$4=9,Data!J93&lt;&gt;""),Data!J93,IF(AND(Data!$N$4=10,Data!K93&lt;&gt;""),Data!K93,""))))))))))</f>
        <v>5234</v>
      </c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6"/>
      <c r="R94" s="46"/>
      <c r="S94" s="46"/>
      <c r="T94" s="46"/>
      <c r="U94" s="46"/>
      <c r="V94" s="46"/>
      <c r="W94" s="46"/>
      <c r="X94" s="46"/>
      <c r="Y94" s="42"/>
      <c r="Z94" s="42"/>
    </row>
    <row r="95" spans="2:26" s="43" customFormat="1" ht="12.75" customHeight="1" x14ac:dyDescent="0.15">
      <c r="B95" s="46"/>
      <c r="C95" s="46"/>
      <c r="D95" s="129">
        <f>IF(AND(Data!$N$4=1,Data!B94&lt;&gt;""),Data!B94,IF(AND(Data!$N$4=2,Data!C94&lt;&gt;""),Data!C94,IF(AND(Data!$N$4=3,Data!D94&lt;&gt;""),Data!D94,IF(AND(Data!$N$4=4,Data!E94&lt;&gt;""),Data!E94,IF(AND(Data!$N$4=5,Data!F94&lt;&gt;""),Data!F94,IF(AND(Data!$N$4=6,Data!G94&lt;&gt;""),Data!G94,IF(AND(Data!$N$4=7,Data!H94&lt;&gt;""),Data!H94,IF(AND(Data!$N$4=8,Data!I94&lt;&gt;""),Data!I94,IF(AND(Data!$N$4=9,Data!J94&lt;&gt;""),Data!J94,IF(AND(Data!$N$4=10,Data!K94&lt;&gt;""),Data!K94,""))))))))))</f>
        <v>5301</v>
      </c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6"/>
      <c r="R95" s="46"/>
      <c r="S95" s="46"/>
      <c r="T95" s="46"/>
      <c r="U95" s="46"/>
      <c r="V95" s="46"/>
      <c r="W95" s="46"/>
      <c r="X95" s="46"/>
      <c r="Y95" s="42"/>
      <c r="Z95" s="42"/>
    </row>
    <row r="96" spans="2:26" s="43" customFormat="1" ht="12.75" customHeight="1" x14ac:dyDescent="0.15">
      <c r="B96" s="46"/>
      <c r="C96" s="46"/>
      <c r="D96" s="129">
        <f>IF(AND(Data!$N$4=1,Data!B95&lt;&gt;""),Data!B95,IF(AND(Data!$N$4=2,Data!C95&lt;&gt;""),Data!C95,IF(AND(Data!$N$4=3,Data!D95&lt;&gt;""),Data!D95,IF(AND(Data!$N$4=4,Data!E95&lt;&gt;""),Data!E95,IF(AND(Data!$N$4=5,Data!F95&lt;&gt;""),Data!F95,IF(AND(Data!$N$4=6,Data!G95&lt;&gt;""),Data!G95,IF(AND(Data!$N$4=7,Data!H95&lt;&gt;""),Data!H95,IF(AND(Data!$N$4=8,Data!I95&lt;&gt;""),Data!I95,IF(AND(Data!$N$4=9,Data!J95&lt;&gt;""),Data!J95,IF(AND(Data!$N$4=10,Data!K95&lt;&gt;""),Data!K95,""))))))))))</f>
        <v>5301</v>
      </c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2"/>
      <c r="Q96" s="46"/>
      <c r="R96" s="46"/>
      <c r="S96" s="46"/>
      <c r="T96" s="46"/>
      <c r="U96" s="46"/>
      <c r="V96" s="46"/>
      <c r="W96" s="46"/>
      <c r="X96" s="46"/>
      <c r="Y96" s="42"/>
      <c r="Z96" s="42"/>
    </row>
    <row r="97" spans="2:26" s="43" customFormat="1" ht="12.75" customHeight="1" x14ac:dyDescent="0.15">
      <c r="B97" s="46"/>
      <c r="C97" s="46"/>
      <c r="D97" s="129">
        <f>IF(AND(Data!$N$4=1,Data!B96&lt;&gt;""),Data!B96,IF(AND(Data!$N$4=2,Data!C96&lt;&gt;""),Data!C96,IF(AND(Data!$N$4=3,Data!D96&lt;&gt;""),Data!D96,IF(AND(Data!$N$4=4,Data!E96&lt;&gt;""),Data!E96,IF(AND(Data!$N$4=5,Data!F96&lt;&gt;""),Data!F96,IF(AND(Data!$N$4=6,Data!G96&lt;&gt;""),Data!G96,IF(AND(Data!$N$4=7,Data!H96&lt;&gt;""),Data!H96,IF(AND(Data!$N$4=8,Data!I96&lt;&gt;""),Data!I96,IF(AND(Data!$N$4=9,Data!J96&lt;&gt;""),Data!J96,IF(AND(Data!$N$4=10,Data!K96&lt;&gt;""),Data!K96,""))))))))))</f>
        <v>5327</v>
      </c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2"/>
      <c r="Q97" s="46"/>
      <c r="R97" s="46"/>
      <c r="S97" s="46"/>
      <c r="T97" s="46"/>
      <c r="U97" s="46"/>
      <c r="V97" s="46"/>
      <c r="W97" s="46"/>
      <c r="X97" s="46"/>
      <c r="Y97" s="42"/>
      <c r="Z97" s="42"/>
    </row>
    <row r="98" spans="2:26" s="43" customFormat="1" ht="12.75" customHeight="1" x14ac:dyDescent="0.15">
      <c r="B98" s="46"/>
      <c r="C98" s="46"/>
      <c r="D98" s="129">
        <f>IF(AND(Data!$N$4=1,Data!B97&lt;&gt;""),Data!B97,IF(AND(Data!$N$4=2,Data!C97&lt;&gt;""),Data!C97,IF(AND(Data!$N$4=3,Data!D97&lt;&gt;""),Data!D97,IF(AND(Data!$N$4=4,Data!E97&lt;&gt;""),Data!E97,IF(AND(Data!$N$4=5,Data!F97&lt;&gt;""),Data!F97,IF(AND(Data!$N$4=6,Data!G97&lt;&gt;""),Data!G97,IF(AND(Data!$N$4=7,Data!H97&lt;&gt;""),Data!H97,IF(AND(Data!$N$4=8,Data!I97&lt;&gt;""),Data!I97,IF(AND(Data!$N$4=9,Data!J97&lt;&gt;""),Data!J97,IF(AND(Data!$N$4=10,Data!K97&lt;&gt;""),Data!K97,""))))))))))</f>
        <v>5345</v>
      </c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2"/>
      <c r="Q98" s="46"/>
      <c r="R98" s="46"/>
      <c r="S98" s="46"/>
      <c r="T98" s="46"/>
      <c r="U98" s="46"/>
      <c r="V98" s="46"/>
      <c r="W98" s="46"/>
      <c r="X98" s="46"/>
      <c r="Y98" s="42"/>
      <c r="Z98" s="42"/>
    </row>
    <row r="99" spans="2:26" s="43" customFormat="1" ht="12.75" customHeight="1" x14ac:dyDescent="0.15">
      <c r="B99" s="46"/>
      <c r="C99" s="46"/>
      <c r="D99" s="129">
        <f>IF(AND(Data!$N$4=1,Data!B98&lt;&gt;""),Data!B98,IF(AND(Data!$N$4=2,Data!C98&lt;&gt;""),Data!C98,IF(AND(Data!$N$4=3,Data!D98&lt;&gt;""),Data!D98,IF(AND(Data!$N$4=4,Data!E98&lt;&gt;""),Data!E98,IF(AND(Data!$N$4=5,Data!F98&lt;&gt;""),Data!F98,IF(AND(Data!$N$4=6,Data!G98&lt;&gt;""),Data!G98,IF(AND(Data!$N$4=7,Data!H98&lt;&gt;""),Data!H98,IF(AND(Data!$N$4=8,Data!I98&lt;&gt;""),Data!I98,IF(AND(Data!$N$4=9,Data!J98&lt;&gt;""),Data!J98,IF(AND(Data!$N$4=10,Data!K98&lt;&gt;""),Data!K98,""))))))))))</f>
        <v>5345</v>
      </c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2"/>
      <c r="Q99" s="46"/>
      <c r="R99" s="46"/>
      <c r="S99" s="46"/>
      <c r="T99" s="46"/>
      <c r="U99" s="46"/>
      <c r="V99" s="46"/>
      <c r="W99" s="46"/>
      <c r="X99" s="46"/>
      <c r="Y99" s="42"/>
      <c r="Z99" s="42"/>
    </row>
    <row r="100" spans="2:26" s="43" customFormat="1" ht="12.75" customHeight="1" x14ac:dyDescent="0.15">
      <c r="B100" s="46"/>
      <c r="C100" s="46"/>
      <c r="D100" s="129">
        <f>IF(AND(Data!$N$4=1,Data!B99&lt;&gt;""),Data!B99,IF(AND(Data!$N$4=2,Data!C99&lt;&gt;""),Data!C99,IF(AND(Data!$N$4=3,Data!D99&lt;&gt;""),Data!D99,IF(AND(Data!$N$4=4,Data!E99&lt;&gt;""),Data!E99,IF(AND(Data!$N$4=5,Data!F99&lt;&gt;""),Data!F99,IF(AND(Data!$N$4=6,Data!G99&lt;&gt;""),Data!G99,IF(AND(Data!$N$4=7,Data!H99&lt;&gt;""),Data!H99,IF(AND(Data!$N$4=8,Data!I99&lt;&gt;""),Data!I99,IF(AND(Data!$N$4=9,Data!J99&lt;&gt;""),Data!J99,IF(AND(Data!$N$4=10,Data!K99&lt;&gt;""),Data!K99,""))))))))))</f>
        <v>5345</v>
      </c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2"/>
      <c r="Q100" s="42"/>
      <c r="R100" s="42"/>
      <c r="S100" s="46"/>
      <c r="T100" s="46"/>
      <c r="U100" s="46"/>
      <c r="V100" s="46"/>
      <c r="W100" s="46"/>
      <c r="X100" s="46"/>
      <c r="Y100" s="42"/>
      <c r="Z100" s="42"/>
    </row>
    <row r="101" spans="2:26" s="43" customFormat="1" ht="12.75" customHeight="1" x14ac:dyDescent="0.15">
      <c r="B101" s="46"/>
      <c r="C101" s="46"/>
      <c r="D101" s="129">
        <f>IF(AND(Data!$N$4=1,Data!B100&lt;&gt;""),Data!B100,IF(AND(Data!$N$4=2,Data!C100&lt;&gt;""),Data!C100,IF(AND(Data!$N$4=3,Data!D100&lt;&gt;""),Data!D100,IF(AND(Data!$N$4=4,Data!E100&lt;&gt;""),Data!E100,IF(AND(Data!$N$4=5,Data!F100&lt;&gt;""),Data!F100,IF(AND(Data!$N$4=6,Data!G100&lt;&gt;""),Data!G100,IF(AND(Data!$N$4=7,Data!H100&lt;&gt;""),Data!H100,IF(AND(Data!$N$4=8,Data!I100&lt;&gt;""),Data!I100,IF(AND(Data!$N$4=9,Data!J100&lt;&gt;""),Data!J100,IF(AND(Data!$N$4=10,Data!K100&lt;&gt;""),Data!K100,""))))))))))</f>
        <v>5345</v>
      </c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2"/>
      <c r="Q101" s="42"/>
      <c r="R101" s="42"/>
      <c r="S101" s="46"/>
      <c r="T101" s="46"/>
      <c r="U101" s="46"/>
      <c r="V101" s="46"/>
      <c r="W101" s="46"/>
      <c r="X101" s="46"/>
      <c r="Y101" s="42"/>
      <c r="Z101" s="42"/>
    </row>
    <row r="102" spans="2:26" s="43" customFormat="1" ht="12.75" customHeight="1" x14ac:dyDescent="0.15">
      <c r="B102" s="46"/>
      <c r="C102" s="46"/>
      <c r="D102" s="129">
        <f>IF(AND(Data!$N$4=1,Data!B101&lt;&gt;""),Data!B101,IF(AND(Data!$N$4=2,Data!C101&lt;&gt;""),Data!C101,IF(AND(Data!$N$4=3,Data!D101&lt;&gt;""),Data!D101,IF(AND(Data!$N$4=4,Data!E101&lt;&gt;""),Data!E101,IF(AND(Data!$N$4=5,Data!F101&lt;&gt;""),Data!F101,IF(AND(Data!$N$4=6,Data!G101&lt;&gt;""),Data!G101,IF(AND(Data!$N$4=7,Data!H101&lt;&gt;""),Data!H101,IF(AND(Data!$N$4=8,Data!I101&lt;&gt;""),Data!I101,IF(AND(Data!$N$4=9,Data!J101&lt;&gt;""),Data!J101,IF(AND(Data!$N$4=10,Data!K101&lt;&gt;""),Data!K101,""))))))))))</f>
        <v>5370</v>
      </c>
      <c r="E102" s="44"/>
      <c r="F102" s="42"/>
      <c r="G102" s="42"/>
      <c r="H102" s="42"/>
      <c r="I102" s="42"/>
      <c r="J102" s="42"/>
      <c r="K102" s="45"/>
      <c r="L102" s="45"/>
      <c r="M102" s="45"/>
      <c r="N102" s="45"/>
      <c r="O102" s="45"/>
      <c r="P102" s="42"/>
      <c r="Q102" s="42"/>
      <c r="R102" s="42"/>
      <c r="S102" s="46"/>
      <c r="T102" s="46"/>
      <c r="U102" s="46"/>
      <c r="V102" s="46"/>
      <c r="W102" s="46"/>
      <c r="X102" s="46"/>
      <c r="Y102" s="42"/>
      <c r="Z102" s="42"/>
    </row>
    <row r="103" spans="2:26" s="43" customFormat="1" ht="12.75" customHeight="1" x14ac:dyDescent="0.15">
      <c r="B103" s="46"/>
      <c r="C103" s="46"/>
      <c r="D103" s="129">
        <f>IF(AND(Data!$N$4=1,Data!B102&lt;&gt;""),Data!B102,IF(AND(Data!$N$4=2,Data!C102&lt;&gt;""),Data!C102,IF(AND(Data!$N$4=3,Data!D102&lt;&gt;""),Data!D102,IF(AND(Data!$N$4=4,Data!E102&lt;&gt;""),Data!E102,IF(AND(Data!$N$4=5,Data!F102&lt;&gt;""),Data!F102,IF(AND(Data!$N$4=6,Data!G102&lt;&gt;""),Data!G102,IF(AND(Data!$N$4=7,Data!H102&lt;&gt;""),Data!H102,IF(AND(Data!$N$4=8,Data!I102&lt;&gt;""),Data!I102,IF(AND(Data!$N$4=9,Data!J102&lt;&gt;""),Data!J102,IF(AND(Data!$N$4=10,Data!K102&lt;&gt;""),Data!K102,""))))))))))</f>
        <v>5403</v>
      </c>
      <c r="E103" s="44"/>
      <c r="F103" s="42"/>
      <c r="G103" s="42"/>
      <c r="H103" s="42"/>
      <c r="I103" s="42"/>
      <c r="J103" s="42"/>
      <c r="K103" s="45"/>
      <c r="L103" s="45"/>
      <c r="M103" s="45"/>
      <c r="N103" s="45"/>
      <c r="O103" s="45"/>
      <c r="P103" s="42"/>
      <c r="Q103" s="42"/>
      <c r="R103" s="42"/>
      <c r="S103" s="46"/>
      <c r="T103" s="46"/>
      <c r="U103" s="46"/>
      <c r="V103" s="46"/>
      <c r="W103" s="46"/>
      <c r="X103" s="46"/>
      <c r="Y103" s="42"/>
      <c r="Z103" s="42"/>
    </row>
    <row r="104" spans="2:26" s="43" customFormat="1" ht="12.75" customHeight="1" x14ac:dyDescent="0.15">
      <c r="B104" s="42"/>
      <c r="C104" s="42"/>
      <c r="D104" s="129">
        <f>IF(AND(Data!$N$4=1,Data!B103&lt;&gt;""),Data!B103,IF(AND(Data!$N$4=2,Data!C103&lt;&gt;""),Data!C103,IF(AND(Data!$N$4=3,Data!D103&lt;&gt;""),Data!D103,IF(AND(Data!$N$4=4,Data!E103&lt;&gt;""),Data!E103,IF(AND(Data!$N$4=5,Data!F103&lt;&gt;""),Data!F103,IF(AND(Data!$N$4=6,Data!G103&lt;&gt;""),Data!G103,IF(AND(Data!$N$4=7,Data!H103&lt;&gt;""),Data!H103,IF(AND(Data!$N$4=8,Data!I103&lt;&gt;""),Data!I103,IF(AND(Data!$N$4=9,Data!J103&lt;&gt;""),Data!J103,IF(AND(Data!$N$4=10,Data!K103&lt;&gt;""),Data!K103,""))))))))))</f>
        <v>5450</v>
      </c>
      <c r="E104" s="44"/>
      <c r="F104" s="42"/>
      <c r="G104" s="42"/>
      <c r="H104" s="42"/>
      <c r="I104" s="42"/>
      <c r="J104" s="42"/>
      <c r="K104" s="42"/>
      <c r="L104" s="42"/>
      <c r="M104" s="45"/>
      <c r="N104" s="45"/>
      <c r="O104" s="45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2:26" s="43" customFormat="1" ht="12.75" customHeight="1" x14ac:dyDescent="0.15">
      <c r="B105" s="42"/>
      <c r="C105" s="42"/>
      <c r="D105" s="129">
        <f>IF(AND(Data!$N$4=1,Data!B104&lt;&gt;""),Data!B104,IF(AND(Data!$N$4=2,Data!C104&lt;&gt;""),Data!C104,IF(AND(Data!$N$4=3,Data!D104&lt;&gt;""),Data!D104,IF(AND(Data!$N$4=4,Data!E104&lt;&gt;""),Data!E104,IF(AND(Data!$N$4=5,Data!F104&lt;&gt;""),Data!F104,IF(AND(Data!$N$4=6,Data!G104&lt;&gt;""),Data!G104,IF(AND(Data!$N$4=7,Data!H104&lt;&gt;""),Data!H104,IF(AND(Data!$N$4=8,Data!I104&lt;&gt;""),Data!I104,IF(AND(Data!$N$4=9,Data!J104&lt;&gt;""),Data!J104,IF(AND(Data!$N$4=10,Data!K104&lt;&gt;""),Data!K104,""))))))))))</f>
        <v>5454</v>
      </c>
      <c r="E105" s="44"/>
      <c r="F105" s="42"/>
      <c r="G105" s="42"/>
      <c r="H105" s="42"/>
      <c r="I105" s="42"/>
      <c r="J105" s="42"/>
      <c r="K105" s="42"/>
      <c r="L105" s="42"/>
      <c r="M105" s="45"/>
      <c r="N105" s="45"/>
      <c r="O105" s="45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2:26" s="43" customFormat="1" ht="12.75" customHeight="1" x14ac:dyDescent="0.15">
      <c r="B106" s="42"/>
      <c r="C106" s="42"/>
      <c r="D106" s="129">
        <f>IF(AND(Data!$N$4=1,Data!B105&lt;&gt;""),Data!B105,IF(AND(Data!$N$4=2,Data!C105&lt;&gt;""),Data!C105,IF(AND(Data!$N$4=3,Data!D105&lt;&gt;""),Data!D105,IF(AND(Data!$N$4=4,Data!E105&lt;&gt;""),Data!E105,IF(AND(Data!$N$4=5,Data!F105&lt;&gt;""),Data!F105,IF(AND(Data!$N$4=6,Data!G105&lt;&gt;""),Data!G105,IF(AND(Data!$N$4=7,Data!H105&lt;&gt;""),Data!H105,IF(AND(Data!$N$4=8,Data!I105&lt;&gt;""),Data!I105,IF(AND(Data!$N$4=9,Data!J105&lt;&gt;""),Data!J105,IF(AND(Data!$N$4=10,Data!K105&lt;&gt;""),Data!K105,""))))))))))</f>
        <v>5455</v>
      </c>
      <c r="E106" s="44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2:26" s="43" customFormat="1" ht="12.75" customHeight="1" x14ac:dyDescent="0.15">
      <c r="B107" s="42"/>
      <c r="C107" s="42"/>
      <c r="D107" s="129">
        <f>IF(AND(Data!$N$4=1,Data!B106&lt;&gt;""),Data!B106,IF(AND(Data!$N$4=2,Data!C106&lt;&gt;""),Data!C106,IF(AND(Data!$N$4=3,Data!D106&lt;&gt;""),Data!D106,IF(AND(Data!$N$4=4,Data!E106&lt;&gt;""),Data!E106,IF(AND(Data!$N$4=5,Data!F106&lt;&gt;""),Data!F106,IF(AND(Data!$N$4=6,Data!G106&lt;&gt;""),Data!G106,IF(AND(Data!$N$4=7,Data!H106&lt;&gt;""),Data!H106,IF(AND(Data!$N$4=8,Data!I106&lt;&gt;""),Data!I106,IF(AND(Data!$N$4=9,Data!J106&lt;&gt;""),Data!J106,IF(AND(Data!$N$4=10,Data!K106&lt;&gt;""),Data!K106,""))))))))))</f>
        <v>5500</v>
      </c>
      <c r="E107" s="44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2:26" s="43" customFormat="1" ht="12.75" customHeight="1" x14ac:dyDescent="0.15">
      <c r="B108" s="42"/>
      <c r="C108" s="42"/>
      <c r="D108" s="129">
        <f>IF(AND(Data!$N$4=1,Data!B107&lt;&gt;""),Data!B107,IF(AND(Data!$N$4=2,Data!C107&lt;&gt;""),Data!C107,IF(AND(Data!$N$4=3,Data!D107&lt;&gt;""),Data!D107,IF(AND(Data!$N$4=4,Data!E107&lt;&gt;""),Data!E107,IF(AND(Data!$N$4=5,Data!F107&lt;&gt;""),Data!F107,IF(AND(Data!$N$4=6,Data!G107&lt;&gt;""),Data!G107,IF(AND(Data!$N$4=7,Data!H107&lt;&gt;""),Data!H107,IF(AND(Data!$N$4=8,Data!I107&lt;&gt;""),Data!I107,IF(AND(Data!$N$4=9,Data!J107&lt;&gt;""),Data!J107,IF(AND(Data!$N$4=10,Data!K107&lt;&gt;""),Data!K107,""))))))))))</f>
        <v>5571</v>
      </c>
      <c r="E108" s="44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2:26" s="43" customFormat="1" ht="12.75" customHeight="1" x14ac:dyDescent="0.15">
      <c r="B109" s="42"/>
      <c r="C109" s="42"/>
      <c r="D109" s="129">
        <f>IF(AND(Data!$N$4=1,Data!B108&lt;&gt;""),Data!B108,IF(AND(Data!$N$4=2,Data!C108&lt;&gt;""),Data!C108,IF(AND(Data!$N$4=3,Data!D108&lt;&gt;""),Data!D108,IF(AND(Data!$N$4=4,Data!E108&lt;&gt;""),Data!E108,IF(AND(Data!$N$4=5,Data!F108&lt;&gt;""),Data!F108,IF(AND(Data!$N$4=6,Data!G108&lt;&gt;""),Data!G108,IF(AND(Data!$N$4=7,Data!H108&lt;&gt;""),Data!H108,IF(AND(Data!$N$4=8,Data!I108&lt;&gt;""),Data!I108,IF(AND(Data!$N$4=9,Data!J108&lt;&gt;""),Data!J108,IF(AND(Data!$N$4=10,Data!K108&lt;&gt;""),Data!K108,""))))))))))</f>
        <v>5573</v>
      </c>
      <c r="E109" s="44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2:26" s="43" customFormat="1" ht="12.75" customHeight="1" x14ac:dyDescent="0.15">
      <c r="B110" s="42"/>
      <c r="C110" s="42"/>
      <c r="D110" s="129">
        <f>IF(AND(Data!$N$4=1,Data!B109&lt;&gt;""),Data!B109,IF(AND(Data!$N$4=2,Data!C109&lt;&gt;""),Data!C109,IF(AND(Data!$N$4=3,Data!D109&lt;&gt;""),Data!D109,IF(AND(Data!$N$4=4,Data!E109&lt;&gt;""),Data!E109,IF(AND(Data!$N$4=5,Data!F109&lt;&gt;""),Data!F109,IF(AND(Data!$N$4=6,Data!G109&lt;&gt;""),Data!G109,IF(AND(Data!$N$4=7,Data!H109&lt;&gt;""),Data!H109,IF(AND(Data!$N$4=8,Data!I109&lt;&gt;""),Data!I109,IF(AND(Data!$N$4=9,Data!J109&lt;&gt;""),Data!J109,IF(AND(Data!$N$4=10,Data!K109&lt;&gt;""),Data!K109,""))))))))))</f>
        <v>5678</v>
      </c>
      <c r="E110" s="44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2:26" s="43" customFormat="1" ht="12.75" customHeight="1" x14ac:dyDescent="0.15">
      <c r="B111" s="42"/>
      <c r="C111" s="42"/>
      <c r="D111" s="129">
        <f>IF(AND(Data!$N$4=1,Data!B110&lt;&gt;""),Data!B110,IF(AND(Data!$N$4=2,Data!C110&lt;&gt;""),Data!C110,IF(AND(Data!$N$4=3,Data!D110&lt;&gt;""),Data!D110,IF(AND(Data!$N$4=4,Data!E110&lt;&gt;""),Data!E110,IF(AND(Data!$N$4=5,Data!F110&lt;&gt;""),Data!F110,IF(AND(Data!$N$4=6,Data!G110&lt;&gt;""),Data!G110,IF(AND(Data!$N$4=7,Data!H110&lt;&gt;""),Data!H110,IF(AND(Data!$N$4=8,Data!I110&lt;&gt;""),Data!I110,IF(AND(Data!$N$4=9,Data!J110&lt;&gt;""),Data!J110,IF(AND(Data!$N$4=10,Data!K110&lt;&gt;""),Data!K110,""))))))))))</f>
        <v>5897</v>
      </c>
      <c r="E111" s="44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2:26" s="43" customFormat="1" ht="12.75" customHeight="1" x14ac:dyDescent="0.15">
      <c r="B112" s="42"/>
      <c r="C112" s="42"/>
      <c r="D112" s="129">
        <f>IF(AND(Data!$N$4=1,Data!B111&lt;&gt;""),Data!B111,IF(AND(Data!$N$4=2,Data!C111&lt;&gt;""),Data!C111,IF(AND(Data!$N$4=3,Data!D111&lt;&gt;""),Data!D111,IF(AND(Data!$N$4=4,Data!E111&lt;&gt;""),Data!E111,IF(AND(Data!$N$4=5,Data!F111&lt;&gt;""),Data!F111,IF(AND(Data!$N$4=6,Data!G111&lt;&gt;""),Data!G111,IF(AND(Data!$N$4=7,Data!H111&lt;&gt;""),Data!H111,IF(AND(Data!$N$4=8,Data!I111&lt;&gt;""),Data!I111,IF(AND(Data!$N$4=9,Data!J111&lt;&gt;""),Data!J111,IF(AND(Data!$N$4=10,Data!K111&lt;&gt;""),Data!K111,""))))))))))</f>
        <v>5965</v>
      </c>
      <c r="E112" s="44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2:26" s="43" customFormat="1" ht="12.75" customHeight="1" x14ac:dyDescent="0.15">
      <c r="B113" s="42"/>
      <c r="C113" s="42"/>
      <c r="D113" s="129" t="str">
        <f>IF(AND(Data!$N$4=1,Data!B112&lt;&gt;""),Data!B112,IF(AND(Data!$N$4=2,Data!C112&lt;&gt;""),Data!C112,IF(AND(Data!$N$4=3,Data!D112&lt;&gt;""),Data!D112,IF(AND(Data!$N$4=4,Data!E112&lt;&gt;""),Data!E112,IF(AND(Data!$N$4=5,Data!F112&lt;&gt;""),Data!F112,IF(AND(Data!$N$4=6,Data!G112&lt;&gt;""),Data!G112,IF(AND(Data!$N$4=7,Data!H112&lt;&gt;""),Data!H112,IF(AND(Data!$N$4=8,Data!I112&lt;&gt;""),Data!I112,IF(AND(Data!$N$4=9,Data!J112&lt;&gt;""),Data!J112,IF(AND(Data!$N$4=10,Data!K112&lt;&gt;""),Data!K112,""))))))))))</f>
        <v/>
      </c>
      <c r="E113" s="44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2:26" s="43" customFormat="1" ht="12.75" customHeight="1" x14ac:dyDescent="0.15">
      <c r="B114" s="42"/>
      <c r="C114" s="42"/>
      <c r="D114" s="129" t="str">
        <f>IF(AND(Data!$N$4=1,Data!B113&lt;&gt;""),Data!B113,IF(AND(Data!$N$4=2,Data!C113&lt;&gt;""),Data!C113,IF(AND(Data!$N$4=3,Data!D113&lt;&gt;""),Data!D113,IF(AND(Data!$N$4=4,Data!E113&lt;&gt;""),Data!E113,IF(AND(Data!$N$4=5,Data!F113&lt;&gt;""),Data!F113,IF(AND(Data!$N$4=6,Data!G113&lt;&gt;""),Data!G113,IF(AND(Data!$N$4=7,Data!H113&lt;&gt;""),Data!H113,IF(AND(Data!$N$4=8,Data!I113&lt;&gt;""),Data!I113,IF(AND(Data!$N$4=9,Data!J113&lt;&gt;""),Data!J113,IF(AND(Data!$N$4=10,Data!K113&lt;&gt;""),Data!K113,""))))))))))</f>
        <v/>
      </c>
      <c r="E114" s="44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2:26" s="43" customFormat="1" ht="12.75" customHeight="1" x14ac:dyDescent="0.15">
      <c r="B115" s="42"/>
      <c r="C115" s="42"/>
      <c r="D115" s="129" t="str">
        <f>IF(AND(Data!$N$4=1,Data!B114&lt;&gt;""),Data!B114,IF(AND(Data!$N$4=2,Data!C114&lt;&gt;""),Data!C114,IF(AND(Data!$N$4=3,Data!D114&lt;&gt;""),Data!D114,IF(AND(Data!$N$4=4,Data!E114&lt;&gt;""),Data!E114,IF(AND(Data!$N$4=5,Data!F114&lt;&gt;""),Data!F114,IF(AND(Data!$N$4=6,Data!G114&lt;&gt;""),Data!G114,IF(AND(Data!$N$4=7,Data!H114&lt;&gt;""),Data!H114,IF(AND(Data!$N$4=8,Data!I114&lt;&gt;""),Data!I114,IF(AND(Data!$N$4=9,Data!J114&lt;&gt;""),Data!J114,IF(AND(Data!$N$4=10,Data!K114&lt;&gt;""),Data!K114,""))))))))))</f>
        <v/>
      </c>
      <c r="E115" s="44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2:26" s="43" customFormat="1" ht="12.75" customHeight="1" x14ac:dyDescent="0.15">
      <c r="B116" s="42"/>
      <c r="C116" s="42"/>
      <c r="D116" s="129" t="str">
        <f>IF(AND(Data!$N$4=1,Data!B115&lt;&gt;""),Data!B115,IF(AND(Data!$N$4=2,Data!C115&lt;&gt;""),Data!C115,IF(AND(Data!$N$4=3,Data!D115&lt;&gt;""),Data!D115,IF(AND(Data!$N$4=4,Data!E115&lt;&gt;""),Data!E115,IF(AND(Data!$N$4=5,Data!F115&lt;&gt;""),Data!F115,IF(AND(Data!$N$4=6,Data!G115&lt;&gt;""),Data!G115,IF(AND(Data!$N$4=7,Data!H115&lt;&gt;""),Data!H115,IF(AND(Data!$N$4=8,Data!I115&lt;&gt;""),Data!I115,IF(AND(Data!$N$4=9,Data!J115&lt;&gt;""),Data!J115,IF(AND(Data!$N$4=10,Data!K115&lt;&gt;""),Data!K115,""))))))))))</f>
        <v/>
      </c>
      <c r="E116" s="44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2:26" s="43" customFormat="1" ht="12.75" customHeight="1" x14ac:dyDescent="0.15">
      <c r="B117" s="42"/>
      <c r="C117" s="42"/>
      <c r="D117" s="129" t="str">
        <f>IF(AND(Data!$N$4=1,Data!B116&lt;&gt;""),Data!B116,IF(AND(Data!$N$4=2,Data!C116&lt;&gt;""),Data!C116,IF(AND(Data!$N$4=3,Data!D116&lt;&gt;""),Data!D116,IF(AND(Data!$N$4=4,Data!E116&lt;&gt;""),Data!E116,IF(AND(Data!$N$4=5,Data!F116&lt;&gt;""),Data!F116,IF(AND(Data!$N$4=6,Data!G116&lt;&gt;""),Data!G116,IF(AND(Data!$N$4=7,Data!H116&lt;&gt;""),Data!H116,IF(AND(Data!$N$4=8,Data!I116&lt;&gt;""),Data!I116,IF(AND(Data!$N$4=9,Data!J116&lt;&gt;""),Data!J116,IF(AND(Data!$N$4=10,Data!K116&lt;&gt;""),Data!K116,""))))))))))</f>
        <v/>
      </c>
      <c r="E117" s="44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2:26" s="43" customFormat="1" ht="12.75" customHeight="1" x14ac:dyDescent="0.15">
      <c r="B118" s="42"/>
      <c r="C118" s="42"/>
      <c r="D118" s="129" t="str">
        <f>IF(AND(Data!$N$4=1,Data!B117&lt;&gt;""),Data!B117,IF(AND(Data!$N$4=2,Data!C117&lt;&gt;""),Data!C117,IF(AND(Data!$N$4=3,Data!D117&lt;&gt;""),Data!D117,IF(AND(Data!$N$4=4,Data!E117&lt;&gt;""),Data!E117,IF(AND(Data!$N$4=5,Data!F117&lt;&gt;""),Data!F117,IF(AND(Data!$N$4=6,Data!G117&lt;&gt;""),Data!G117,IF(AND(Data!$N$4=7,Data!H117&lt;&gt;""),Data!H117,IF(AND(Data!$N$4=8,Data!I117&lt;&gt;""),Data!I117,IF(AND(Data!$N$4=9,Data!J117&lt;&gt;""),Data!J117,IF(AND(Data!$N$4=10,Data!K117&lt;&gt;""),Data!K117,""))))))))))</f>
        <v/>
      </c>
      <c r="E118" s="44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2:26" s="43" customFormat="1" ht="12.75" customHeight="1" x14ac:dyDescent="0.15">
      <c r="B119" s="42"/>
      <c r="C119" s="42"/>
      <c r="D119" s="129" t="str">
        <f>IF(AND(Data!$N$4=1,Data!B118&lt;&gt;""),Data!B118,IF(AND(Data!$N$4=2,Data!C118&lt;&gt;""),Data!C118,IF(AND(Data!$N$4=3,Data!D118&lt;&gt;""),Data!D118,IF(AND(Data!$N$4=4,Data!E118&lt;&gt;""),Data!E118,IF(AND(Data!$N$4=5,Data!F118&lt;&gt;""),Data!F118,IF(AND(Data!$N$4=6,Data!G118&lt;&gt;""),Data!G118,IF(AND(Data!$N$4=7,Data!H118&lt;&gt;""),Data!H118,IF(AND(Data!$N$4=8,Data!I118&lt;&gt;""),Data!I118,IF(AND(Data!$N$4=9,Data!J118&lt;&gt;""),Data!J118,IF(AND(Data!$N$4=10,Data!K118&lt;&gt;""),Data!K118,""))))))))))</f>
        <v/>
      </c>
      <c r="E119" s="44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2:26" s="43" customFormat="1" ht="12.75" customHeight="1" x14ac:dyDescent="0.15">
      <c r="B120" s="42"/>
      <c r="C120" s="42"/>
      <c r="D120" s="129" t="str">
        <f>IF(AND(Data!$N$4=1,Data!B119&lt;&gt;""),Data!B119,IF(AND(Data!$N$4=2,Data!C119&lt;&gt;""),Data!C119,IF(AND(Data!$N$4=3,Data!D119&lt;&gt;""),Data!D119,IF(AND(Data!$N$4=4,Data!E119&lt;&gt;""),Data!E119,IF(AND(Data!$N$4=5,Data!F119&lt;&gt;""),Data!F119,IF(AND(Data!$N$4=6,Data!G119&lt;&gt;""),Data!G119,IF(AND(Data!$N$4=7,Data!H119&lt;&gt;""),Data!H119,IF(AND(Data!$N$4=8,Data!I119&lt;&gt;""),Data!I119,IF(AND(Data!$N$4=9,Data!J119&lt;&gt;""),Data!J119,IF(AND(Data!$N$4=10,Data!K119&lt;&gt;""),Data!K119,""))))))))))</f>
        <v/>
      </c>
      <c r="E120" s="44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2:26" s="43" customFormat="1" ht="12.75" customHeight="1" x14ac:dyDescent="0.15">
      <c r="B121" s="42"/>
      <c r="C121" s="42"/>
      <c r="D121" s="129" t="str">
        <f>IF(AND(Data!$N$4=1,Data!B120&lt;&gt;""),Data!B120,IF(AND(Data!$N$4=2,Data!C120&lt;&gt;""),Data!C120,IF(AND(Data!$N$4=3,Data!D120&lt;&gt;""),Data!D120,IF(AND(Data!$N$4=4,Data!E120&lt;&gt;""),Data!E120,IF(AND(Data!$N$4=5,Data!F120&lt;&gt;""),Data!F120,IF(AND(Data!$N$4=6,Data!G120&lt;&gt;""),Data!G120,IF(AND(Data!$N$4=7,Data!H120&lt;&gt;""),Data!H120,IF(AND(Data!$N$4=8,Data!I120&lt;&gt;""),Data!I120,IF(AND(Data!$N$4=9,Data!J120&lt;&gt;""),Data!J120,IF(AND(Data!$N$4=10,Data!K120&lt;&gt;""),Data!K120,""))))))))))</f>
        <v/>
      </c>
      <c r="E121" s="44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2:26" s="43" customFormat="1" ht="12.75" customHeight="1" x14ac:dyDescent="0.15">
      <c r="B122" s="42"/>
      <c r="C122" s="42"/>
      <c r="D122" s="129" t="str">
        <f>IF(AND(Data!$N$4=1,Data!B121&lt;&gt;""),Data!B121,IF(AND(Data!$N$4=2,Data!C121&lt;&gt;""),Data!C121,IF(AND(Data!$N$4=3,Data!D121&lt;&gt;""),Data!D121,IF(AND(Data!$N$4=4,Data!E121&lt;&gt;""),Data!E121,IF(AND(Data!$N$4=5,Data!F121&lt;&gt;""),Data!F121,IF(AND(Data!$N$4=6,Data!G121&lt;&gt;""),Data!G121,IF(AND(Data!$N$4=7,Data!H121&lt;&gt;""),Data!H121,IF(AND(Data!$N$4=8,Data!I121&lt;&gt;""),Data!I121,IF(AND(Data!$N$4=9,Data!J121&lt;&gt;""),Data!J121,IF(AND(Data!$N$4=10,Data!K121&lt;&gt;""),Data!K121,""))))))))))</f>
        <v/>
      </c>
      <c r="E122" s="44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2:26" s="43" customFormat="1" ht="12.75" customHeight="1" x14ac:dyDescent="0.15">
      <c r="B123" s="42"/>
      <c r="C123" s="42"/>
      <c r="D123" s="129" t="str">
        <f>IF(AND(Data!$N$4=1,Data!B122&lt;&gt;""),Data!B122,IF(AND(Data!$N$4=2,Data!C122&lt;&gt;""),Data!C122,IF(AND(Data!$N$4=3,Data!D122&lt;&gt;""),Data!D122,IF(AND(Data!$N$4=4,Data!E122&lt;&gt;""),Data!E122,IF(AND(Data!$N$4=5,Data!F122&lt;&gt;""),Data!F122,IF(AND(Data!$N$4=6,Data!G122&lt;&gt;""),Data!G122,IF(AND(Data!$N$4=7,Data!H122&lt;&gt;""),Data!H122,IF(AND(Data!$N$4=8,Data!I122&lt;&gt;""),Data!I122,IF(AND(Data!$N$4=9,Data!J122&lt;&gt;""),Data!J122,IF(AND(Data!$N$4=10,Data!K122&lt;&gt;""),Data!K122,""))))))))))</f>
        <v/>
      </c>
      <c r="E123" s="44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2:26" s="43" customFormat="1" ht="12.75" customHeight="1" x14ac:dyDescent="0.15">
      <c r="B124" s="42"/>
      <c r="C124" s="42"/>
      <c r="D124" s="129" t="str">
        <f>IF(AND(Data!$N$4=1,Data!B123&lt;&gt;""),Data!B123,IF(AND(Data!$N$4=2,Data!C123&lt;&gt;""),Data!C123,IF(AND(Data!$N$4=3,Data!D123&lt;&gt;""),Data!D123,IF(AND(Data!$N$4=4,Data!E123&lt;&gt;""),Data!E123,IF(AND(Data!$N$4=5,Data!F123&lt;&gt;""),Data!F123,IF(AND(Data!$N$4=6,Data!G123&lt;&gt;""),Data!G123,IF(AND(Data!$N$4=7,Data!H123&lt;&gt;""),Data!H123,IF(AND(Data!$N$4=8,Data!I123&lt;&gt;""),Data!I123,IF(AND(Data!$N$4=9,Data!J123&lt;&gt;""),Data!J123,IF(AND(Data!$N$4=10,Data!K123&lt;&gt;""),Data!K123,""))))))))))</f>
        <v/>
      </c>
      <c r="E124" s="44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2:26" s="43" customFormat="1" ht="12.75" customHeight="1" x14ac:dyDescent="0.15">
      <c r="B125" s="42"/>
      <c r="C125" s="42"/>
      <c r="D125" s="129" t="str">
        <f>IF(AND(Data!$N$4=1,Data!B124&lt;&gt;""),Data!B124,IF(AND(Data!$N$4=2,Data!C124&lt;&gt;""),Data!C124,IF(AND(Data!$N$4=3,Data!D124&lt;&gt;""),Data!D124,IF(AND(Data!$N$4=4,Data!E124&lt;&gt;""),Data!E124,IF(AND(Data!$N$4=5,Data!F124&lt;&gt;""),Data!F124,IF(AND(Data!$N$4=6,Data!G124&lt;&gt;""),Data!G124,IF(AND(Data!$N$4=7,Data!H124&lt;&gt;""),Data!H124,IF(AND(Data!$N$4=8,Data!I124&lt;&gt;""),Data!I124,IF(AND(Data!$N$4=9,Data!J124&lt;&gt;""),Data!J124,IF(AND(Data!$N$4=10,Data!K124&lt;&gt;""),Data!K124,""))))))))))</f>
        <v/>
      </c>
      <c r="E125" s="44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2:26" s="43" customFormat="1" ht="12.75" customHeight="1" x14ac:dyDescent="0.15">
      <c r="B126" s="42"/>
      <c r="C126" s="42"/>
      <c r="D126" s="129" t="str">
        <f>IF(AND(Data!$N$4=1,Data!B125&lt;&gt;""),Data!B125,IF(AND(Data!$N$4=2,Data!C125&lt;&gt;""),Data!C125,IF(AND(Data!$N$4=3,Data!D125&lt;&gt;""),Data!D125,IF(AND(Data!$N$4=4,Data!E125&lt;&gt;""),Data!E125,IF(AND(Data!$N$4=5,Data!F125&lt;&gt;""),Data!F125,IF(AND(Data!$N$4=6,Data!G125&lt;&gt;""),Data!G125,IF(AND(Data!$N$4=7,Data!H125&lt;&gt;""),Data!H125,IF(AND(Data!$N$4=8,Data!I125&lt;&gt;""),Data!I125,IF(AND(Data!$N$4=9,Data!J125&lt;&gt;""),Data!J125,IF(AND(Data!$N$4=10,Data!K125&lt;&gt;""),Data!K125,""))))))))))</f>
        <v/>
      </c>
      <c r="E126" s="44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2:26" s="43" customFormat="1" ht="12.75" customHeight="1" x14ac:dyDescent="0.15">
      <c r="B127" s="42"/>
      <c r="C127" s="42"/>
      <c r="D127" s="129" t="str">
        <f>IF(AND(Data!$N$4=1,Data!B126&lt;&gt;""),Data!B126,IF(AND(Data!$N$4=2,Data!C126&lt;&gt;""),Data!C126,IF(AND(Data!$N$4=3,Data!D126&lt;&gt;""),Data!D126,IF(AND(Data!$N$4=4,Data!E126&lt;&gt;""),Data!E126,IF(AND(Data!$N$4=5,Data!F126&lt;&gt;""),Data!F126,IF(AND(Data!$N$4=6,Data!G126&lt;&gt;""),Data!G126,IF(AND(Data!$N$4=7,Data!H126&lt;&gt;""),Data!H126,IF(AND(Data!$N$4=8,Data!I126&lt;&gt;""),Data!I126,IF(AND(Data!$N$4=9,Data!J126&lt;&gt;""),Data!J126,IF(AND(Data!$N$4=10,Data!K126&lt;&gt;""),Data!K126,""))))))))))</f>
        <v/>
      </c>
      <c r="E127" s="44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2:26" s="43" customFormat="1" ht="12.75" customHeight="1" x14ac:dyDescent="0.15">
      <c r="B128" s="42"/>
      <c r="C128" s="42"/>
      <c r="D128" s="129" t="str">
        <f>IF(AND(Data!$N$4=1,Data!B127&lt;&gt;""),Data!B127,IF(AND(Data!$N$4=2,Data!C127&lt;&gt;""),Data!C127,IF(AND(Data!$N$4=3,Data!D127&lt;&gt;""),Data!D127,IF(AND(Data!$N$4=4,Data!E127&lt;&gt;""),Data!E127,IF(AND(Data!$N$4=5,Data!F127&lt;&gt;""),Data!F127,IF(AND(Data!$N$4=6,Data!G127&lt;&gt;""),Data!G127,IF(AND(Data!$N$4=7,Data!H127&lt;&gt;""),Data!H127,IF(AND(Data!$N$4=8,Data!I127&lt;&gt;""),Data!I127,IF(AND(Data!$N$4=9,Data!J127&lt;&gt;""),Data!J127,IF(AND(Data!$N$4=10,Data!K127&lt;&gt;""),Data!K127,""))))))))))</f>
        <v/>
      </c>
      <c r="E128" s="44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2:26" s="43" customFormat="1" ht="12.75" customHeight="1" x14ac:dyDescent="0.15">
      <c r="B129" s="42"/>
      <c r="C129" s="42"/>
      <c r="D129" s="129" t="str">
        <f>IF(AND(Data!$N$4=1,Data!B128&lt;&gt;""),Data!B128,IF(AND(Data!$N$4=2,Data!C128&lt;&gt;""),Data!C128,IF(AND(Data!$N$4=3,Data!D128&lt;&gt;""),Data!D128,IF(AND(Data!$N$4=4,Data!E128&lt;&gt;""),Data!E128,IF(AND(Data!$N$4=5,Data!F128&lt;&gt;""),Data!F128,IF(AND(Data!$N$4=6,Data!G128&lt;&gt;""),Data!G128,IF(AND(Data!$N$4=7,Data!H128&lt;&gt;""),Data!H128,IF(AND(Data!$N$4=8,Data!I128&lt;&gt;""),Data!I128,IF(AND(Data!$N$4=9,Data!J128&lt;&gt;""),Data!J128,IF(AND(Data!$N$4=10,Data!K128&lt;&gt;""),Data!K128,""))))))))))</f>
        <v/>
      </c>
      <c r="E129" s="44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2:26" s="43" customFormat="1" ht="12.75" customHeight="1" x14ac:dyDescent="0.15">
      <c r="B130" s="42"/>
      <c r="C130" s="42"/>
      <c r="D130" s="129" t="str">
        <f>IF(AND(Data!$N$4=1,Data!B129&lt;&gt;""),Data!B129,IF(AND(Data!$N$4=2,Data!C129&lt;&gt;""),Data!C129,IF(AND(Data!$N$4=3,Data!D129&lt;&gt;""),Data!D129,IF(AND(Data!$N$4=4,Data!E129&lt;&gt;""),Data!E129,IF(AND(Data!$N$4=5,Data!F129&lt;&gt;""),Data!F129,IF(AND(Data!$N$4=6,Data!G129&lt;&gt;""),Data!G129,IF(AND(Data!$N$4=7,Data!H129&lt;&gt;""),Data!H129,IF(AND(Data!$N$4=8,Data!I129&lt;&gt;""),Data!I129,IF(AND(Data!$N$4=9,Data!J129&lt;&gt;""),Data!J129,IF(AND(Data!$N$4=10,Data!K129&lt;&gt;""),Data!K129,""))))))))))</f>
        <v/>
      </c>
      <c r="E130" s="44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2:26" s="43" customFormat="1" ht="12.75" customHeight="1" x14ac:dyDescent="0.15">
      <c r="B131" s="42"/>
      <c r="C131" s="42"/>
      <c r="D131" s="129" t="str">
        <f>IF(AND(Data!$N$4=1,Data!B130&lt;&gt;""),Data!B130,IF(AND(Data!$N$4=2,Data!C130&lt;&gt;""),Data!C130,IF(AND(Data!$N$4=3,Data!D130&lt;&gt;""),Data!D130,IF(AND(Data!$N$4=4,Data!E130&lt;&gt;""),Data!E130,IF(AND(Data!$N$4=5,Data!F130&lt;&gt;""),Data!F130,IF(AND(Data!$N$4=6,Data!G130&lt;&gt;""),Data!G130,IF(AND(Data!$N$4=7,Data!H130&lt;&gt;""),Data!H130,IF(AND(Data!$N$4=8,Data!I130&lt;&gt;""),Data!I130,IF(AND(Data!$N$4=9,Data!J130&lt;&gt;""),Data!J130,IF(AND(Data!$N$4=10,Data!K130&lt;&gt;""),Data!K130,""))))))))))</f>
        <v/>
      </c>
      <c r="E131" s="44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2:26" s="43" customFormat="1" ht="12.75" customHeight="1" x14ac:dyDescent="0.15">
      <c r="B132" s="42"/>
      <c r="C132" s="42"/>
      <c r="D132" s="129" t="str">
        <f>IF(AND(Data!$N$4=1,Data!B131&lt;&gt;""),Data!B131,IF(AND(Data!$N$4=2,Data!C131&lt;&gt;""),Data!C131,IF(AND(Data!$N$4=3,Data!D131&lt;&gt;""),Data!D131,IF(AND(Data!$N$4=4,Data!E131&lt;&gt;""),Data!E131,IF(AND(Data!$N$4=5,Data!F131&lt;&gt;""),Data!F131,IF(AND(Data!$N$4=6,Data!G131&lt;&gt;""),Data!G131,IF(AND(Data!$N$4=7,Data!H131&lt;&gt;""),Data!H131,IF(AND(Data!$N$4=8,Data!I131&lt;&gt;""),Data!I131,IF(AND(Data!$N$4=9,Data!J131&lt;&gt;""),Data!J131,IF(AND(Data!$N$4=10,Data!K131&lt;&gt;""),Data!K131,""))))))))))</f>
        <v/>
      </c>
      <c r="E132" s="44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2:26" s="43" customFormat="1" ht="12.75" customHeight="1" x14ac:dyDescent="0.15">
      <c r="B133" s="42"/>
      <c r="C133" s="42"/>
      <c r="D133" s="129" t="str">
        <f>IF(AND(Data!$N$4=1,Data!B132&lt;&gt;""),Data!B132,IF(AND(Data!$N$4=2,Data!C132&lt;&gt;""),Data!C132,IF(AND(Data!$N$4=3,Data!D132&lt;&gt;""),Data!D132,IF(AND(Data!$N$4=4,Data!E132&lt;&gt;""),Data!E132,IF(AND(Data!$N$4=5,Data!F132&lt;&gt;""),Data!F132,IF(AND(Data!$N$4=6,Data!G132&lt;&gt;""),Data!G132,IF(AND(Data!$N$4=7,Data!H132&lt;&gt;""),Data!H132,IF(AND(Data!$N$4=8,Data!I132&lt;&gt;""),Data!I132,IF(AND(Data!$N$4=9,Data!J132&lt;&gt;""),Data!J132,IF(AND(Data!$N$4=10,Data!K132&lt;&gt;""),Data!K132,""))))))))))</f>
        <v/>
      </c>
      <c r="E133" s="44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2:26" s="43" customFormat="1" ht="12.75" customHeight="1" x14ac:dyDescent="0.15">
      <c r="B134" s="42"/>
      <c r="C134" s="42"/>
      <c r="D134" s="129" t="str">
        <f>IF(AND(Data!$N$4=1,Data!B133&lt;&gt;""),Data!B133,IF(AND(Data!$N$4=2,Data!C133&lt;&gt;""),Data!C133,IF(AND(Data!$N$4=3,Data!D133&lt;&gt;""),Data!D133,IF(AND(Data!$N$4=4,Data!E133&lt;&gt;""),Data!E133,IF(AND(Data!$N$4=5,Data!F133&lt;&gt;""),Data!F133,IF(AND(Data!$N$4=6,Data!G133&lt;&gt;""),Data!G133,IF(AND(Data!$N$4=7,Data!H133&lt;&gt;""),Data!H133,IF(AND(Data!$N$4=8,Data!I133&lt;&gt;""),Data!I133,IF(AND(Data!$N$4=9,Data!J133&lt;&gt;""),Data!J133,IF(AND(Data!$N$4=10,Data!K133&lt;&gt;""),Data!K133,""))))))))))</f>
        <v/>
      </c>
      <c r="E134" s="44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2:26" s="43" customFormat="1" ht="12.75" customHeight="1" x14ac:dyDescent="0.15">
      <c r="B135" s="42"/>
      <c r="C135" s="42"/>
      <c r="D135" s="129" t="str">
        <f>IF(AND(Data!$N$4=1,Data!B134&lt;&gt;""),Data!B134,IF(AND(Data!$N$4=2,Data!C134&lt;&gt;""),Data!C134,IF(AND(Data!$N$4=3,Data!D134&lt;&gt;""),Data!D134,IF(AND(Data!$N$4=4,Data!E134&lt;&gt;""),Data!E134,IF(AND(Data!$N$4=5,Data!F134&lt;&gt;""),Data!F134,IF(AND(Data!$N$4=6,Data!G134&lt;&gt;""),Data!G134,IF(AND(Data!$N$4=7,Data!H134&lt;&gt;""),Data!H134,IF(AND(Data!$N$4=8,Data!I134&lt;&gt;""),Data!I134,IF(AND(Data!$N$4=9,Data!J134&lt;&gt;""),Data!J134,IF(AND(Data!$N$4=10,Data!K134&lt;&gt;""),Data!K134,""))))))))))</f>
        <v/>
      </c>
      <c r="E135" s="44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2:26" s="43" customFormat="1" ht="12.75" customHeight="1" x14ac:dyDescent="0.15">
      <c r="B136" s="42"/>
      <c r="C136" s="42"/>
      <c r="D136" s="129" t="str">
        <f>IF(AND(Data!$N$4=1,Data!B135&lt;&gt;""),Data!B135,IF(AND(Data!$N$4=2,Data!C135&lt;&gt;""),Data!C135,IF(AND(Data!$N$4=3,Data!D135&lt;&gt;""),Data!D135,IF(AND(Data!$N$4=4,Data!E135&lt;&gt;""),Data!E135,IF(AND(Data!$N$4=5,Data!F135&lt;&gt;""),Data!F135,IF(AND(Data!$N$4=6,Data!G135&lt;&gt;""),Data!G135,IF(AND(Data!$N$4=7,Data!H135&lt;&gt;""),Data!H135,IF(AND(Data!$N$4=8,Data!I135&lt;&gt;""),Data!I135,IF(AND(Data!$N$4=9,Data!J135&lt;&gt;""),Data!J135,IF(AND(Data!$N$4=10,Data!K135&lt;&gt;""),Data!K135,""))))))))))</f>
        <v/>
      </c>
      <c r="E136" s="44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2:26" s="43" customFormat="1" ht="12.75" customHeight="1" x14ac:dyDescent="0.15">
      <c r="B137" s="42"/>
      <c r="C137" s="42"/>
      <c r="D137" s="129" t="str">
        <f>IF(AND(Data!$N$4=1,Data!B136&lt;&gt;""),Data!B136,IF(AND(Data!$N$4=2,Data!C136&lt;&gt;""),Data!C136,IF(AND(Data!$N$4=3,Data!D136&lt;&gt;""),Data!D136,IF(AND(Data!$N$4=4,Data!E136&lt;&gt;""),Data!E136,IF(AND(Data!$N$4=5,Data!F136&lt;&gt;""),Data!F136,IF(AND(Data!$N$4=6,Data!G136&lt;&gt;""),Data!G136,IF(AND(Data!$N$4=7,Data!H136&lt;&gt;""),Data!H136,IF(AND(Data!$N$4=8,Data!I136&lt;&gt;""),Data!I136,IF(AND(Data!$N$4=9,Data!J136&lt;&gt;""),Data!J136,IF(AND(Data!$N$4=10,Data!K136&lt;&gt;""),Data!K136,""))))))))))</f>
        <v/>
      </c>
      <c r="E137" s="44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2:26" s="43" customFormat="1" ht="12.75" customHeight="1" x14ac:dyDescent="0.15">
      <c r="B138" s="42"/>
      <c r="C138" s="42"/>
      <c r="D138" s="129" t="str">
        <f>IF(AND(Data!$N$4=1,Data!B137&lt;&gt;""),Data!B137,IF(AND(Data!$N$4=2,Data!C137&lt;&gt;""),Data!C137,IF(AND(Data!$N$4=3,Data!D137&lt;&gt;""),Data!D137,IF(AND(Data!$N$4=4,Data!E137&lt;&gt;""),Data!E137,IF(AND(Data!$N$4=5,Data!F137&lt;&gt;""),Data!F137,IF(AND(Data!$N$4=6,Data!G137&lt;&gt;""),Data!G137,IF(AND(Data!$N$4=7,Data!H137&lt;&gt;""),Data!H137,IF(AND(Data!$N$4=8,Data!I137&lt;&gt;""),Data!I137,IF(AND(Data!$N$4=9,Data!J137&lt;&gt;""),Data!J137,IF(AND(Data!$N$4=10,Data!K137&lt;&gt;""),Data!K137,""))))))))))</f>
        <v/>
      </c>
      <c r="E138" s="44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2:26" s="43" customFormat="1" ht="12.75" customHeight="1" x14ac:dyDescent="0.15">
      <c r="B139" s="42"/>
      <c r="C139" s="42"/>
      <c r="D139" s="129" t="str">
        <f>IF(AND(Data!$N$4=1,Data!B138&lt;&gt;""),Data!B138,IF(AND(Data!$N$4=2,Data!C138&lt;&gt;""),Data!C138,IF(AND(Data!$N$4=3,Data!D138&lt;&gt;""),Data!D138,IF(AND(Data!$N$4=4,Data!E138&lt;&gt;""),Data!E138,IF(AND(Data!$N$4=5,Data!F138&lt;&gt;""),Data!F138,IF(AND(Data!$N$4=6,Data!G138&lt;&gt;""),Data!G138,IF(AND(Data!$N$4=7,Data!H138&lt;&gt;""),Data!H138,IF(AND(Data!$N$4=8,Data!I138&lt;&gt;""),Data!I138,IF(AND(Data!$N$4=9,Data!J138&lt;&gt;""),Data!J138,IF(AND(Data!$N$4=10,Data!K138&lt;&gt;""),Data!K138,""))))))))))</f>
        <v/>
      </c>
      <c r="E139" s="44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2:26" s="43" customFormat="1" ht="12.75" customHeight="1" x14ac:dyDescent="0.15">
      <c r="B140" s="42"/>
      <c r="C140" s="42"/>
      <c r="D140" s="129" t="str">
        <f>IF(AND(Data!$N$4=1,Data!B139&lt;&gt;""),Data!B139,IF(AND(Data!$N$4=2,Data!C139&lt;&gt;""),Data!C139,IF(AND(Data!$N$4=3,Data!D139&lt;&gt;""),Data!D139,IF(AND(Data!$N$4=4,Data!E139&lt;&gt;""),Data!E139,IF(AND(Data!$N$4=5,Data!F139&lt;&gt;""),Data!F139,IF(AND(Data!$N$4=6,Data!G139&lt;&gt;""),Data!G139,IF(AND(Data!$N$4=7,Data!H139&lt;&gt;""),Data!H139,IF(AND(Data!$N$4=8,Data!I139&lt;&gt;""),Data!I139,IF(AND(Data!$N$4=9,Data!J139&lt;&gt;""),Data!J139,IF(AND(Data!$N$4=10,Data!K139&lt;&gt;""),Data!K139,""))))))))))</f>
        <v/>
      </c>
      <c r="E140" s="44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2:26" s="43" customFormat="1" ht="12.75" customHeight="1" x14ac:dyDescent="0.15">
      <c r="B141" s="42"/>
      <c r="C141" s="42"/>
      <c r="D141" s="129" t="str">
        <f>IF(AND(Data!$N$4=1,Data!B140&lt;&gt;""),Data!B140,IF(AND(Data!$N$4=2,Data!C140&lt;&gt;""),Data!C140,IF(AND(Data!$N$4=3,Data!D140&lt;&gt;""),Data!D140,IF(AND(Data!$N$4=4,Data!E140&lt;&gt;""),Data!E140,IF(AND(Data!$N$4=5,Data!F140&lt;&gt;""),Data!F140,IF(AND(Data!$N$4=6,Data!G140&lt;&gt;""),Data!G140,IF(AND(Data!$N$4=7,Data!H140&lt;&gt;""),Data!H140,IF(AND(Data!$N$4=8,Data!I140&lt;&gt;""),Data!I140,IF(AND(Data!$N$4=9,Data!J140&lt;&gt;""),Data!J140,IF(AND(Data!$N$4=10,Data!K140&lt;&gt;""),Data!K140,""))))))))))</f>
        <v/>
      </c>
      <c r="E141" s="44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2:26" s="43" customFormat="1" ht="12.75" customHeight="1" x14ac:dyDescent="0.15">
      <c r="B142" s="42"/>
      <c r="C142" s="42"/>
      <c r="D142" s="129" t="str">
        <f>IF(AND(Data!$N$4=1,Data!B141&lt;&gt;""),Data!B141,IF(AND(Data!$N$4=2,Data!C141&lt;&gt;""),Data!C141,IF(AND(Data!$N$4=3,Data!D141&lt;&gt;""),Data!D141,IF(AND(Data!$N$4=4,Data!E141&lt;&gt;""),Data!E141,IF(AND(Data!$N$4=5,Data!F141&lt;&gt;""),Data!F141,IF(AND(Data!$N$4=6,Data!G141&lt;&gt;""),Data!G141,IF(AND(Data!$N$4=7,Data!H141&lt;&gt;""),Data!H141,IF(AND(Data!$N$4=8,Data!I141&lt;&gt;""),Data!I141,IF(AND(Data!$N$4=9,Data!J141&lt;&gt;""),Data!J141,IF(AND(Data!$N$4=10,Data!K141&lt;&gt;""),Data!K141,""))))))))))</f>
        <v/>
      </c>
      <c r="E142" s="44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2:26" s="43" customFormat="1" ht="12.75" customHeight="1" x14ac:dyDescent="0.15">
      <c r="B143" s="42"/>
      <c r="C143" s="42"/>
      <c r="D143" s="129" t="str">
        <f>IF(AND(Data!$N$4=1,Data!B142&lt;&gt;""),Data!B142,IF(AND(Data!$N$4=2,Data!C142&lt;&gt;""),Data!C142,IF(AND(Data!$N$4=3,Data!D142&lt;&gt;""),Data!D142,IF(AND(Data!$N$4=4,Data!E142&lt;&gt;""),Data!E142,IF(AND(Data!$N$4=5,Data!F142&lt;&gt;""),Data!F142,IF(AND(Data!$N$4=6,Data!G142&lt;&gt;""),Data!G142,IF(AND(Data!$N$4=7,Data!H142&lt;&gt;""),Data!H142,IF(AND(Data!$N$4=8,Data!I142&lt;&gt;""),Data!I142,IF(AND(Data!$N$4=9,Data!J142&lt;&gt;""),Data!J142,IF(AND(Data!$N$4=10,Data!K142&lt;&gt;""),Data!K142,""))))))))))</f>
        <v/>
      </c>
      <c r="E143" s="44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2:26" s="43" customFormat="1" ht="12.75" customHeight="1" x14ac:dyDescent="0.15">
      <c r="B144" s="42"/>
      <c r="C144" s="42"/>
      <c r="D144" s="129" t="str">
        <f>IF(AND(Data!$N$4=1,Data!B143&lt;&gt;""),Data!B143,IF(AND(Data!$N$4=2,Data!C143&lt;&gt;""),Data!C143,IF(AND(Data!$N$4=3,Data!D143&lt;&gt;""),Data!D143,IF(AND(Data!$N$4=4,Data!E143&lt;&gt;""),Data!E143,IF(AND(Data!$N$4=5,Data!F143&lt;&gt;""),Data!F143,IF(AND(Data!$N$4=6,Data!G143&lt;&gt;""),Data!G143,IF(AND(Data!$N$4=7,Data!H143&lt;&gt;""),Data!H143,IF(AND(Data!$N$4=8,Data!I143&lt;&gt;""),Data!I143,IF(AND(Data!$N$4=9,Data!J143&lt;&gt;""),Data!J143,IF(AND(Data!$N$4=10,Data!K143&lt;&gt;""),Data!K143,""))))))))))</f>
        <v/>
      </c>
      <c r="E144" s="44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2:26" s="43" customFormat="1" ht="12.75" customHeight="1" x14ac:dyDescent="0.15">
      <c r="B145" s="42"/>
      <c r="C145" s="42"/>
      <c r="D145" s="129" t="str">
        <f>IF(AND(Data!$N$4=1,Data!B144&lt;&gt;""),Data!B144,IF(AND(Data!$N$4=2,Data!C144&lt;&gt;""),Data!C144,IF(AND(Data!$N$4=3,Data!D144&lt;&gt;""),Data!D144,IF(AND(Data!$N$4=4,Data!E144&lt;&gt;""),Data!E144,IF(AND(Data!$N$4=5,Data!F144&lt;&gt;""),Data!F144,IF(AND(Data!$N$4=6,Data!G144&lt;&gt;""),Data!G144,IF(AND(Data!$N$4=7,Data!H144&lt;&gt;""),Data!H144,IF(AND(Data!$N$4=8,Data!I144&lt;&gt;""),Data!I144,IF(AND(Data!$N$4=9,Data!J144&lt;&gt;""),Data!J144,IF(AND(Data!$N$4=10,Data!K144&lt;&gt;""),Data!K144,""))))))))))</f>
        <v/>
      </c>
      <c r="E145" s="44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2:26" s="43" customFormat="1" ht="12.75" customHeight="1" x14ac:dyDescent="0.15">
      <c r="B146" s="42"/>
      <c r="C146" s="42"/>
      <c r="D146" s="129" t="str">
        <f>IF(AND(Data!$N$4=1,Data!B145&lt;&gt;""),Data!B145,IF(AND(Data!$N$4=2,Data!C145&lt;&gt;""),Data!C145,IF(AND(Data!$N$4=3,Data!D145&lt;&gt;""),Data!D145,IF(AND(Data!$N$4=4,Data!E145&lt;&gt;""),Data!E145,IF(AND(Data!$N$4=5,Data!F145&lt;&gt;""),Data!F145,IF(AND(Data!$N$4=6,Data!G145&lt;&gt;""),Data!G145,IF(AND(Data!$N$4=7,Data!H145&lt;&gt;""),Data!H145,IF(AND(Data!$N$4=8,Data!I145&lt;&gt;""),Data!I145,IF(AND(Data!$N$4=9,Data!J145&lt;&gt;""),Data!J145,IF(AND(Data!$N$4=10,Data!K145&lt;&gt;""),Data!K145,""))))))))))</f>
        <v/>
      </c>
      <c r="E146" s="44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2:26" s="43" customFormat="1" ht="12.75" customHeight="1" x14ac:dyDescent="0.15">
      <c r="B147" s="42"/>
      <c r="C147" s="42"/>
      <c r="D147" s="129" t="str">
        <f>IF(AND(Data!$N$4=1,Data!B146&lt;&gt;""),Data!B146,IF(AND(Data!$N$4=2,Data!C146&lt;&gt;""),Data!C146,IF(AND(Data!$N$4=3,Data!D146&lt;&gt;""),Data!D146,IF(AND(Data!$N$4=4,Data!E146&lt;&gt;""),Data!E146,IF(AND(Data!$N$4=5,Data!F146&lt;&gt;""),Data!F146,IF(AND(Data!$N$4=6,Data!G146&lt;&gt;""),Data!G146,IF(AND(Data!$N$4=7,Data!H146&lt;&gt;""),Data!H146,IF(AND(Data!$N$4=8,Data!I146&lt;&gt;""),Data!I146,IF(AND(Data!$N$4=9,Data!J146&lt;&gt;""),Data!J146,IF(AND(Data!$N$4=10,Data!K146&lt;&gt;""),Data!K146,""))))))))))</f>
        <v/>
      </c>
      <c r="E147" s="44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2:26" s="43" customFormat="1" ht="12.75" customHeight="1" x14ac:dyDescent="0.15">
      <c r="B148" s="42"/>
      <c r="C148" s="42"/>
      <c r="D148" s="129" t="str">
        <f>IF(AND(Data!$N$4=1,Data!B147&lt;&gt;""),Data!B147,IF(AND(Data!$N$4=2,Data!C147&lt;&gt;""),Data!C147,IF(AND(Data!$N$4=3,Data!D147&lt;&gt;""),Data!D147,IF(AND(Data!$N$4=4,Data!E147&lt;&gt;""),Data!E147,IF(AND(Data!$N$4=5,Data!F147&lt;&gt;""),Data!F147,IF(AND(Data!$N$4=6,Data!G147&lt;&gt;""),Data!G147,IF(AND(Data!$N$4=7,Data!H147&lt;&gt;""),Data!H147,IF(AND(Data!$N$4=8,Data!I147&lt;&gt;""),Data!I147,IF(AND(Data!$N$4=9,Data!J147&lt;&gt;""),Data!J147,IF(AND(Data!$N$4=10,Data!K147&lt;&gt;""),Data!K147,""))))))))))</f>
        <v/>
      </c>
      <c r="E148" s="44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2:26" s="43" customFormat="1" ht="12.75" customHeight="1" x14ac:dyDescent="0.15">
      <c r="B149" s="42"/>
      <c r="C149" s="42"/>
      <c r="D149" s="129" t="str">
        <f>IF(AND(Data!$N$4=1,Data!B148&lt;&gt;""),Data!B148,IF(AND(Data!$N$4=2,Data!C148&lt;&gt;""),Data!C148,IF(AND(Data!$N$4=3,Data!D148&lt;&gt;""),Data!D148,IF(AND(Data!$N$4=4,Data!E148&lt;&gt;""),Data!E148,IF(AND(Data!$N$4=5,Data!F148&lt;&gt;""),Data!F148,IF(AND(Data!$N$4=6,Data!G148&lt;&gt;""),Data!G148,IF(AND(Data!$N$4=7,Data!H148&lt;&gt;""),Data!H148,IF(AND(Data!$N$4=8,Data!I148&lt;&gt;""),Data!I148,IF(AND(Data!$N$4=9,Data!J148&lt;&gt;""),Data!J148,IF(AND(Data!$N$4=10,Data!K148&lt;&gt;""),Data!K148,""))))))))))</f>
        <v/>
      </c>
      <c r="E149" s="44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2:26" s="43" customFormat="1" ht="12.75" customHeight="1" x14ac:dyDescent="0.15">
      <c r="B150" s="42"/>
      <c r="C150" s="42"/>
      <c r="D150" s="129" t="str">
        <f>IF(AND(Data!$N$4=1,Data!B149&lt;&gt;""),Data!B149,IF(AND(Data!$N$4=2,Data!C149&lt;&gt;""),Data!C149,IF(AND(Data!$N$4=3,Data!D149&lt;&gt;""),Data!D149,IF(AND(Data!$N$4=4,Data!E149&lt;&gt;""),Data!E149,IF(AND(Data!$N$4=5,Data!F149&lt;&gt;""),Data!F149,IF(AND(Data!$N$4=6,Data!G149&lt;&gt;""),Data!G149,IF(AND(Data!$N$4=7,Data!H149&lt;&gt;""),Data!H149,IF(AND(Data!$N$4=8,Data!I149&lt;&gt;""),Data!I149,IF(AND(Data!$N$4=9,Data!J149&lt;&gt;""),Data!J149,IF(AND(Data!$N$4=10,Data!K149&lt;&gt;""),Data!K149,""))))))))))</f>
        <v/>
      </c>
      <c r="E150" s="44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2:26" s="43" customFormat="1" ht="12.75" customHeight="1" x14ac:dyDescent="0.15">
      <c r="B151" s="42"/>
      <c r="C151" s="42"/>
      <c r="D151" s="129" t="str">
        <f>IF(AND(Data!$N$4=1,Data!B150&lt;&gt;""),Data!B150,IF(AND(Data!$N$4=2,Data!C150&lt;&gt;""),Data!C150,IF(AND(Data!$N$4=3,Data!D150&lt;&gt;""),Data!D150,IF(AND(Data!$N$4=4,Data!E150&lt;&gt;""),Data!E150,IF(AND(Data!$N$4=5,Data!F150&lt;&gt;""),Data!F150,IF(AND(Data!$N$4=6,Data!G150&lt;&gt;""),Data!G150,IF(AND(Data!$N$4=7,Data!H150&lt;&gt;""),Data!H150,IF(AND(Data!$N$4=8,Data!I150&lt;&gt;""),Data!I150,IF(AND(Data!$N$4=9,Data!J150&lt;&gt;""),Data!J150,IF(AND(Data!$N$4=10,Data!K150&lt;&gt;""),Data!K150,""))))))))))</f>
        <v/>
      </c>
      <c r="E151" s="44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2:26" s="43" customFormat="1" ht="12.75" customHeight="1" x14ac:dyDescent="0.15">
      <c r="B152" s="42"/>
      <c r="C152" s="42"/>
      <c r="D152" s="129" t="str">
        <f>IF(AND(Data!$N$4=1,Data!B151&lt;&gt;""),Data!B151,IF(AND(Data!$N$4=2,Data!C151&lt;&gt;""),Data!C151,IF(AND(Data!$N$4=3,Data!D151&lt;&gt;""),Data!D151,IF(AND(Data!$N$4=4,Data!E151&lt;&gt;""),Data!E151,IF(AND(Data!$N$4=5,Data!F151&lt;&gt;""),Data!F151,IF(AND(Data!$N$4=6,Data!G151&lt;&gt;""),Data!G151,IF(AND(Data!$N$4=7,Data!H151&lt;&gt;""),Data!H151,IF(AND(Data!$N$4=8,Data!I151&lt;&gt;""),Data!I151,IF(AND(Data!$N$4=9,Data!J151&lt;&gt;""),Data!J151,IF(AND(Data!$N$4=10,Data!K151&lt;&gt;""),Data!K151,""))))))))))</f>
        <v/>
      </c>
      <c r="E152" s="44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2:26" s="43" customFormat="1" ht="12.75" customHeight="1" x14ac:dyDescent="0.15">
      <c r="B153" s="42"/>
      <c r="C153" s="42"/>
      <c r="D153" s="129" t="str">
        <f>IF(AND(Data!$N$4=1,Data!B152&lt;&gt;""),Data!B152,IF(AND(Data!$N$4=2,Data!C152&lt;&gt;""),Data!C152,IF(AND(Data!$N$4=3,Data!D152&lt;&gt;""),Data!D152,IF(AND(Data!$N$4=4,Data!E152&lt;&gt;""),Data!E152,IF(AND(Data!$N$4=5,Data!F152&lt;&gt;""),Data!F152,IF(AND(Data!$N$4=6,Data!G152&lt;&gt;""),Data!G152,IF(AND(Data!$N$4=7,Data!H152&lt;&gt;""),Data!H152,IF(AND(Data!$N$4=8,Data!I152&lt;&gt;""),Data!I152,IF(AND(Data!$N$4=9,Data!J152&lt;&gt;""),Data!J152,IF(AND(Data!$N$4=10,Data!K152&lt;&gt;""),Data!K152,""))))))))))</f>
        <v/>
      </c>
      <c r="E153" s="44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2:26" s="43" customFormat="1" ht="12.75" customHeight="1" x14ac:dyDescent="0.15">
      <c r="B154" s="42"/>
      <c r="C154" s="42"/>
      <c r="D154" s="129" t="str">
        <f>IF(AND(Data!$N$4=1,Data!B153&lt;&gt;""),Data!B153,IF(AND(Data!$N$4=2,Data!C153&lt;&gt;""),Data!C153,IF(AND(Data!$N$4=3,Data!D153&lt;&gt;""),Data!D153,IF(AND(Data!$N$4=4,Data!E153&lt;&gt;""),Data!E153,IF(AND(Data!$N$4=5,Data!F153&lt;&gt;""),Data!F153,IF(AND(Data!$N$4=6,Data!G153&lt;&gt;""),Data!G153,IF(AND(Data!$N$4=7,Data!H153&lt;&gt;""),Data!H153,IF(AND(Data!$N$4=8,Data!I153&lt;&gt;""),Data!I153,IF(AND(Data!$N$4=9,Data!J153&lt;&gt;""),Data!J153,IF(AND(Data!$N$4=10,Data!K153&lt;&gt;""),Data!K153,""))))))))))</f>
        <v/>
      </c>
      <c r="E154" s="44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2:26" s="43" customFormat="1" ht="12.75" customHeight="1" x14ac:dyDescent="0.15">
      <c r="B155" s="42"/>
      <c r="C155" s="42"/>
      <c r="D155" s="129" t="str">
        <f>IF(AND(Data!$N$4=1,Data!B154&lt;&gt;""),Data!B154,IF(AND(Data!$N$4=2,Data!C154&lt;&gt;""),Data!C154,IF(AND(Data!$N$4=3,Data!D154&lt;&gt;""),Data!D154,IF(AND(Data!$N$4=4,Data!E154&lt;&gt;""),Data!E154,IF(AND(Data!$N$4=5,Data!F154&lt;&gt;""),Data!F154,IF(AND(Data!$N$4=6,Data!G154&lt;&gt;""),Data!G154,IF(AND(Data!$N$4=7,Data!H154&lt;&gt;""),Data!H154,IF(AND(Data!$N$4=8,Data!I154&lt;&gt;""),Data!I154,IF(AND(Data!$N$4=9,Data!J154&lt;&gt;""),Data!J154,IF(AND(Data!$N$4=10,Data!K154&lt;&gt;""),Data!K154,""))))))))))</f>
        <v/>
      </c>
      <c r="E155" s="44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2:26" s="43" customFormat="1" ht="12.75" customHeight="1" x14ac:dyDescent="0.15">
      <c r="B156" s="42"/>
      <c r="C156" s="42"/>
      <c r="D156" s="129" t="str">
        <f>IF(AND(Data!$N$4=1,Data!B155&lt;&gt;""),Data!B155,IF(AND(Data!$N$4=2,Data!C155&lt;&gt;""),Data!C155,IF(AND(Data!$N$4=3,Data!D155&lt;&gt;""),Data!D155,IF(AND(Data!$N$4=4,Data!E155&lt;&gt;""),Data!E155,IF(AND(Data!$N$4=5,Data!F155&lt;&gt;""),Data!F155,IF(AND(Data!$N$4=6,Data!G155&lt;&gt;""),Data!G155,IF(AND(Data!$N$4=7,Data!H155&lt;&gt;""),Data!H155,IF(AND(Data!$N$4=8,Data!I155&lt;&gt;""),Data!I155,IF(AND(Data!$N$4=9,Data!J155&lt;&gt;""),Data!J155,IF(AND(Data!$N$4=10,Data!K155&lt;&gt;""),Data!K155,""))))))))))</f>
        <v/>
      </c>
      <c r="E156" s="44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2:26" s="43" customFormat="1" ht="12.75" customHeight="1" x14ac:dyDescent="0.15">
      <c r="B157" s="42"/>
      <c r="C157" s="42"/>
      <c r="D157" s="129" t="str">
        <f>IF(AND(Data!$N$4=1,Data!B156&lt;&gt;""),Data!B156,IF(AND(Data!$N$4=2,Data!C156&lt;&gt;""),Data!C156,IF(AND(Data!$N$4=3,Data!D156&lt;&gt;""),Data!D156,IF(AND(Data!$N$4=4,Data!E156&lt;&gt;""),Data!E156,IF(AND(Data!$N$4=5,Data!F156&lt;&gt;""),Data!F156,IF(AND(Data!$N$4=6,Data!G156&lt;&gt;""),Data!G156,IF(AND(Data!$N$4=7,Data!H156&lt;&gt;""),Data!H156,IF(AND(Data!$N$4=8,Data!I156&lt;&gt;""),Data!I156,IF(AND(Data!$N$4=9,Data!J156&lt;&gt;""),Data!J156,IF(AND(Data!$N$4=10,Data!K156&lt;&gt;""),Data!K156,""))))))))))</f>
        <v/>
      </c>
      <c r="E157" s="44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2:26" s="43" customFormat="1" ht="12.75" customHeight="1" x14ac:dyDescent="0.15">
      <c r="B158" s="42"/>
      <c r="C158" s="42"/>
      <c r="D158" s="129" t="str">
        <f>IF(AND(Data!$N$4=1,Data!B157&lt;&gt;""),Data!B157,IF(AND(Data!$N$4=2,Data!C157&lt;&gt;""),Data!C157,IF(AND(Data!$N$4=3,Data!D157&lt;&gt;""),Data!D157,IF(AND(Data!$N$4=4,Data!E157&lt;&gt;""),Data!E157,IF(AND(Data!$N$4=5,Data!F157&lt;&gt;""),Data!F157,IF(AND(Data!$N$4=6,Data!G157&lt;&gt;""),Data!G157,IF(AND(Data!$N$4=7,Data!H157&lt;&gt;""),Data!H157,IF(AND(Data!$N$4=8,Data!I157&lt;&gt;""),Data!I157,IF(AND(Data!$N$4=9,Data!J157&lt;&gt;""),Data!J157,IF(AND(Data!$N$4=10,Data!K157&lt;&gt;""),Data!K157,""))))))))))</f>
        <v/>
      </c>
      <c r="E158" s="44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2:26" s="43" customFormat="1" ht="12.75" customHeight="1" x14ac:dyDescent="0.15">
      <c r="B159" s="42"/>
      <c r="C159" s="42"/>
      <c r="D159" s="129" t="str">
        <f>IF(AND(Data!$N$4=1,Data!B158&lt;&gt;""),Data!B158,IF(AND(Data!$N$4=2,Data!C158&lt;&gt;""),Data!C158,IF(AND(Data!$N$4=3,Data!D158&lt;&gt;""),Data!D158,IF(AND(Data!$N$4=4,Data!E158&lt;&gt;""),Data!E158,IF(AND(Data!$N$4=5,Data!F158&lt;&gt;""),Data!F158,IF(AND(Data!$N$4=6,Data!G158&lt;&gt;""),Data!G158,IF(AND(Data!$N$4=7,Data!H158&lt;&gt;""),Data!H158,IF(AND(Data!$N$4=8,Data!I158&lt;&gt;""),Data!I158,IF(AND(Data!$N$4=9,Data!J158&lt;&gt;""),Data!J158,IF(AND(Data!$N$4=10,Data!K158&lt;&gt;""),Data!K158,""))))))))))</f>
        <v/>
      </c>
      <c r="E159" s="44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2:26" s="43" customFormat="1" ht="12.75" customHeight="1" x14ac:dyDescent="0.15">
      <c r="B160" s="42"/>
      <c r="C160" s="42"/>
      <c r="D160" s="129" t="str">
        <f>IF(AND(Data!$N$4=1,Data!B159&lt;&gt;""),Data!B159,IF(AND(Data!$N$4=2,Data!C159&lt;&gt;""),Data!C159,IF(AND(Data!$N$4=3,Data!D159&lt;&gt;""),Data!D159,IF(AND(Data!$N$4=4,Data!E159&lt;&gt;""),Data!E159,IF(AND(Data!$N$4=5,Data!F159&lt;&gt;""),Data!F159,IF(AND(Data!$N$4=6,Data!G159&lt;&gt;""),Data!G159,IF(AND(Data!$N$4=7,Data!H159&lt;&gt;""),Data!H159,IF(AND(Data!$N$4=8,Data!I159&lt;&gt;""),Data!I159,IF(AND(Data!$N$4=9,Data!J159&lt;&gt;""),Data!J159,IF(AND(Data!$N$4=10,Data!K159&lt;&gt;""),Data!K159,""))))))))))</f>
        <v/>
      </c>
      <c r="E160" s="44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2:26" s="43" customFormat="1" ht="12.75" customHeight="1" x14ac:dyDescent="0.15">
      <c r="B161" s="42"/>
      <c r="C161" s="42"/>
      <c r="D161" s="129" t="str">
        <f>IF(AND(Data!$N$4=1,Data!B160&lt;&gt;""),Data!B160,IF(AND(Data!$N$4=2,Data!C160&lt;&gt;""),Data!C160,IF(AND(Data!$N$4=3,Data!D160&lt;&gt;""),Data!D160,IF(AND(Data!$N$4=4,Data!E160&lt;&gt;""),Data!E160,IF(AND(Data!$N$4=5,Data!F160&lt;&gt;""),Data!F160,IF(AND(Data!$N$4=6,Data!G160&lt;&gt;""),Data!G160,IF(AND(Data!$N$4=7,Data!H160&lt;&gt;""),Data!H160,IF(AND(Data!$N$4=8,Data!I160&lt;&gt;""),Data!I160,IF(AND(Data!$N$4=9,Data!J160&lt;&gt;""),Data!J160,IF(AND(Data!$N$4=10,Data!K160&lt;&gt;""),Data!K160,""))))))))))</f>
        <v/>
      </c>
      <c r="E161" s="44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2:26" s="43" customFormat="1" ht="12.75" customHeight="1" x14ac:dyDescent="0.15">
      <c r="B162" s="42"/>
      <c r="C162" s="42"/>
      <c r="D162" s="129" t="str">
        <f>IF(AND(Data!$N$4=1,Data!B161&lt;&gt;""),Data!B161,IF(AND(Data!$N$4=2,Data!C161&lt;&gt;""),Data!C161,IF(AND(Data!$N$4=3,Data!D161&lt;&gt;""),Data!D161,IF(AND(Data!$N$4=4,Data!E161&lt;&gt;""),Data!E161,IF(AND(Data!$N$4=5,Data!F161&lt;&gt;""),Data!F161,IF(AND(Data!$N$4=6,Data!G161&lt;&gt;""),Data!G161,IF(AND(Data!$N$4=7,Data!H161&lt;&gt;""),Data!H161,IF(AND(Data!$N$4=8,Data!I161&lt;&gt;""),Data!I161,IF(AND(Data!$N$4=9,Data!J161&lt;&gt;""),Data!J161,IF(AND(Data!$N$4=10,Data!K161&lt;&gt;""),Data!K161,""))))))))))</f>
        <v/>
      </c>
      <c r="E162" s="44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2:26" s="43" customFormat="1" ht="12.75" customHeight="1" x14ac:dyDescent="0.15">
      <c r="B163" s="42"/>
      <c r="C163" s="42"/>
      <c r="D163" s="129" t="str">
        <f>IF(AND(Data!$N$4=1,Data!B162&lt;&gt;""),Data!B162,IF(AND(Data!$N$4=2,Data!C162&lt;&gt;""),Data!C162,IF(AND(Data!$N$4=3,Data!D162&lt;&gt;""),Data!D162,IF(AND(Data!$N$4=4,Data!E162&lt;&gt;""),Data!E162,IF(AND(Data!$N$4=5,Data!F162&lt;&gt;""),Data!F162,IF(AND(Data!$N$4=6,Data!G162&lt;&gt;""),Data!G162,IF(AND(Data!$N$4=7,Data!H162&lt;&gt;""),Data!H162,IF(AND(Data!$N$4=8,Data!I162&lt;&gt;""),Data!I162,IF(AND(Data!$N$4=9,Data!J162&lt;&gt;""),Data!J162,IF(AND(Data!$N$4=10,Data!K162&lt;&gt;""),Data!K162,""))))))))))</f>
        <v/>
      </c>
      <c r="E163" s="44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2:26" s="43" customFormat="1" ht="12.75" customHeight="1" x14ac:dyDescent="0.15">
      <c r="B164" s="42"/>
      <c r="C164" s="42"/>
      <c r="D164" s="129" t="str">
        <f>IF(AND(Data!$N$4=1,Data!B163&lt;&gt;""),Data!B163,IF(AND(Data!$N$4=2,Data!C163&lt;&gt;""),Data!C163,IF(AND(Data!$N$4=3,Data!D163&lt;&gt;""),Data!D163,IF(AND(Data!$N$4=4,Data!E163&lt;&gt;""),Data!E163,IF(AND(Data!$N$4=5,Data!F163&lt;&gt;""),Data!F163,IF(AND(Data!$N$4=6,Data!G163&lt;&gt;""),Data!G163,IF(AND(Data!$N$4=7,Data!H163&lt;&gt;""),Data!H163,IF(AND(Data!$N$4=8,Data!I163&lt;&gt;""),Data!I163,IF(AND(Data!$N$4=9,Data!J163&lt;&gt;""),Data!J163,IF(AND(Data!$N$4=10,Data!K163&lt;&gt;""),Data!K163,""))))))))))</f>
        <v/>
      </c>
      <c r="E164" s="44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2:26" s="43" customFormat="1" ht="12.75" customHeight="1" x14ac:dyDescent="0.15">
      <c r="B165" s="42"/>
      <c r="C165" s="42"/>
      <c r="D165" s="129" t="str">
        <f>IF(AND(Data!$N$4=1,Data!B164&lt;&gt;""),Data!B164,IF(AND(Data!$N$4=2,Data!C164&lt;&gt;""),Data!C164,IF(AND(Data!$N$4=3,Data!D164&lt;&gt;""),Data!D164,IF(AND(Data!$N$4=4,Data!E164&lt;&gt;""),Data!E164,IF(AND(Data!$N$4=5,Data!F164&lt;&gt;""),Data!F164,IF(AND(Data!$N$4=6,Data!G164&lt;&gt;""),Data!G164,IF(AND(Data!$N$4=7,Data!H164&lt;&gt;""),Data!H164,IF(AND(Data!$N$4=8,Data!I164&lt;&gt;""),Data!I164,IF(AND(Data!$N$4=9,Data!J164&lt;&gt;""),Data!J164,IF(AND(Data!$N$4=10,Data!K164&lt;&gt;""),Data!K164,""))))))))))</f>
        <v/>
      </c>
      <c r="E165" s="44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2:26" s="43" customFormat="1" ht="12.75" customHeight="1" x14ac:dyDescent="0.15">
      <c r="B166" s="42"/>
      <c r="C166" s="42"/>
      <c r="D166" s="129" t="str">
        <f>IF(AND(Data!$N$4=1,Data!B165&lt;&gt;""),Data!B165,IF(AND(Data!$N$4=2,Data!C165&lt;&gt;""),Data!C165,IF(AND(Data!$N$4=3,Data!D165&lt;&gt;""),Data!D165,IF(AND(Data!$N$4=4,Data!E165&lt;&gt;""),Data!E165,IF(AND(Data!$N$4=5,Data!F165&lt;&gt;""),Data!F165,IF(AND(Data!$N$4=6,Data!G165&lt;&gt;""),Data!G165,IF(AND(Data!$N$4=7,Data!H165&lt;&gt;""),Data!H165,IF(AND(Data!$N$4=8,Data!I165&lt;&gt;""),Data!I165,IF(AND(Data!$N$4=9,Data!J165&lt;&gt;""),Data!J165,IF(AND(Data!$N$4=10,Data!K165&lt;&gt;""),Data!K165,""))))))))))</f>
        <v/>
      </c>
      <c r="E166" s="44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2:26" s="43" customFormat="1" ht="12.75" customHeight="1" x14ac:dyDescent="0.15">
      <c r="B167" s="42"/>
      <c r="C167" s="42"/>
      <c r="D167" s="129" t="str">
        <f>IF(AND(Data!$N$4=1,Data!B166&lt;&gt;""),Data!B166,IF(AND(Data!$N$4=2,Data!C166&lt;&gt;""),Data!C166,IF(AND(Data!$N$4=3,Data!D166&lt;&gt;""),Data!D166,IF(AND(Data!$N$4=4,Data!E166&lt;&gt;""),Data!E166,IF(AND(Data!$N$4=5,Data!F166&lt;&gt;""),Data!F166,IF(AND(Data!$N$4=6,Data!G166&lt;&gt;""),Data!G166,IF(AND(Data!$N$4=7,Data!H166&lt;&gt;""),Data!H166,IF(AND(Data!$N$4=8,Data!I166&lt;&gt;""),Data!I166,IF(AND(Data!$N$4=9,Data!J166&lt;&gt;""),Data!J166,IF(AND(Data!$N$4=10,Data!K166&lt;&gt;""),Data!K166,""))))))))))</f>
        <v/>
      </c>
      <c r="E167" s="44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2:26" s="43" customFormat="1" ht="12.75" customHeight="1" x14ac:dyDescent="0.15">
      <c r="B168" s="42"/>
      <c r="C168" s="42"/>
      <c r="D168" s="129" t="str">
        <f>IF(AND(Data!$N$4=1,Data!B167&lt;&gt;""),Data!B167,IF(AND(Data!$N$4=2,Data!C167&lt;&gt;""),Data!C167,IF(AND(Data!$N$4=3,Data!D167&lt;&gt;""),Data!D167,IF(AND(Data!$N$4=4,Data!E167&lt;&gt;""),Data!E167,IF(AND(Data!$N$4=5,Data!F167&lt;&gt;""),Data!F167,IF(AND(Data!$N$4=6,Data!G167&lt;&gt;""),Data!G167,IF(AND(Data!$N$4=7,Data!H167&lt;&gt;""),Data!H167,IF(AND(Data!$N$4=8,Data!I167&lt;&gt;""),Data!I167,IF(AND(Data!$N$4=9,Data!J167&lt;&gt;""),Data!J167,IF(AND(Data!$N$4=10,Data!K167&lt;&gt;""),Data!K167,""))))))))))</f>
        <v/>
      </c>
      <c r="E168" s="44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2:26" s="43" customFormat="1" ht="12.75" customHeight="1" x14ac:dyDescent="0.15">
      <c r="B169" s="42"/>
      <c r="C169" s="42"/>
      <c r="D169" s="129" t="str">
        <f>IF(AND(Data!$N$4=1,Data!B168&lt;&gt;""),Data!B168,IF(AND(Data!$N$4=2,Data!C168&lt;&gt;""),Data!C168,IF(AND(Data!$N$4=3,Data!D168&lt;&gt;""),Data!D168,IF(AND(Data!$N$4=4,Data!E168&lt;&gt;""),Data!E168,IF(AND(Data!$N$4=5,Data!F168&lt;&gt;""),Data!F168,IF(AND(Data!$N$4=6,Data!G168&lt;&gt;""),Data!G168,IF(AND(Data!$N$4=7,Data!H168&lt;&gt;""),Data!H168,IF(AND(Data!$N$4=8,Data!I168&lt;&gt;""),Data!I168,IF(AND(Data!$N$4=9,Data!J168&lt;&gt;""),Data!J168,IF(AND(Data!$N$4=10,Data!K168&lt;&gt;""),Data!K168,""))))))))))</f>
        <v/>
      </c>
      <c r="E169" s="44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2:26" s="43" customFormat="1" ht="12.75" customHeight="1" x14ac:dyDescent="0.15">
      <c r="B170" s="42"/>
      <c r="C170" s="42"/>
      <c r="D170" s="129" t="str">
        <f>IF(AND(Data!$N$4=1,Data!B169&lt;&gt;""),Data!B169,IF(AND(Data!$N$4=2,Data!C169&lt;&gt;""),Data!C169,IF(AND(Data!$N$4=3,Data!D169&lt;&gt;""),Data!D169,IF(AND(Data!$N$4=4,Data!E169&lt;&gt;""),Data!E169,IF(AND(Data!$N$4=5,Data!F169&lt;&gt;""),Data!F169,IF(AND(Data!$N$4=6,Data!G169&lt;&gt;""),Data!G169,IF(AND(Data!$N$4=7,Data!H169&lt;&gt;""),Data!H169,IF(AND(Data!$N$4=8,Data!I169&lt;&gt;""),Data!I169,IF(AND(Data!$N$4=9,Data!J169&lt;&gt;""),Data!J169,IF(AND(Data!$N$4=10,Data!K169&lt;&gt;""),Data!K169,""))))))))))</f>
        <v/>
      </c>
      <c r="E170" s="44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2:26" s="43" customFormat="1" ht="12.75" customHeight="1" x14ac:dyDescent="0.15">
      <c r="B171" s="42"/>
      <c r="C171" s="42"/>
      <c r="D171" s="129" t="str">
        <f>IF(AND(Data!$N$4=1,Data!B170&lt;&gt;""),Data!B170,IF(AND(Data!$N$4=2,Data!C170&lt;&gt;""),Data!C170,IF(AND(Data!$N$4=3,Data!D170&lt;&gt;""),Data!D170,IF(AND(Data!$N$4=4,Data!E170&lt;&gt;""),Data!E170,IF(AND(Data!$N$4=5,Data!F170&lt;&gt;""),Data!F170,IF(AND(Data!$N$4=6,Data!G170&lt;&gt;""),Data!G170,IF(AND(Data!$N$4=7,Data!H170&lt;&gt;""),Data!H170,IF(AND(Data!$N$4=8,Data!I170&lt;&gt;""),Data!I170,IF(AND(Data!$N$4=9,Data!J170&lt;&gt;""),Data!J170,IF(AND(Data!$N$4=10,Data!K170&lt;&gt;""),Data!K170,""))))))))))</f>
        <v/>
      </c>
      <c r="E171" s="44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2:26" s="43" customFormat="1" ht="12.75" customHeight="1" x14ac:dyDescent="0.15">
      <c r="B172" s="42"/>
      <c r="C172" s="42"/>
      <c r="D172" s="129" t="str">
        <f>IF(AND(Data!$N$4=1,Data!B171&lt;&gt;""),Data!B171,IF(AND(Data!$N$4=2,Data!C171&lt;&gt;""),Data!C171,IF(AND(Data!$N$4=3,Data!D171&lt;&gt;""),Data!D171,IF(AND(Data!$N$4=4,Data!E171&lt;&gt;""),Data!E171,IF(AND(Data!$N$4=5,Data!F171&lt;&gt;""),Data!F171,IF(AND(Data!$N$4=6,Data!G171&lt;&gt;""),Data!G171,IF(AND(Data!$N$4=7,Data!H171&lt;&gt;""),Data!H171,IF(AND(Data!$N$4=8,Data!I171&lt;&gt;""),Data!I171,IF(AND(Data!$N$4=9,Data!J171&lt;&gt;""),Data!J171,IF(AND(Data!$N$4=10,Data!K171&lt;&gt;""),Data!K171,""))))))))))</f>
        <v/>
      </c>
      <c r="E172" s="44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2:26" s="43" customFormat="1" ht="12.75" customHeight="1" x14ac:dyDescent="0.15">
      <c r="B173" s="42"/>
      <c r="C173" s="42"/>
      <c r="D173" s="129" t="str">
        <f>IF(AND(Data!$N$4=1,Data!B172&lt;&gt;""),Data!B172,IF(AND(Data!$N$4=2,Data!C172&lt;&gt;""),Data!C172,IF(AND(Data!$N$4=3,Data!D172&lt;&gt;""),Data!D172,IF(AND(Data!$N$4=4,Data!E172&lt;&gt;""),Data!E172,IF(AND(Data!$N$4=5,Data!F172&lt;&gt;""),Data!F172,IF(AND(Data!$N$4=6,Data!G172&lt;&gt;""),Data!G172,IF(AND(Data!$N$4=7,Data!H172&lt;&gt;""),Data!H172,IF(AND(Data!$N$4=8,Data!I172&lt;&gt;""),Data!I172,IF(AND(Data!$N$4=9,Data!J172&lt;&gt;""),Data!J172,IF(AND(Data!$N$4=10,Data!K172&lt;&gt;""),Data!K172,""))))))))))</f>
        <v/>
      </c>
      <c r="E173" s="44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2:26" s="43" customFormat="1" ht="12.75" customHeight="1" x14ac:dyDescent="0.15">
      <c r="B174" s="42"/>
      <c r="C174" s="42"/>
      <c r="D174" s="129" t="str">
        <f>IF(AND(Data!$N$4=1,Data!B173&lt;&gt;""),Data!B173,IF(AND(Data!$N$4=2,Data!C173&lt;&gt;""),Data!C173,IF(AND(Data!$N$4=3,Data!D173&lt;&gt;""),Data!D173,IF(AND(Data!$N$4=4,Data!E173&lt;&gt;""),Data!E173,IF(AND(Data!$N$4=5,Data!F173&lt;&gt;""),Data!F173,IF(AND(Data!$N$4=6,Data!G173&lt;&gt;""),Data!G173,IF(AND(Data!$N$4=7,Data!H173&lt;&gt;""),Data!H173,IF(AND(Data!$N$4=8,Data!I173&lt;&gt;""),Data!I173,IF(AND(Data!$N$4=9,Data!J173&lt;&gt;""),Data!J173,IF(AND(Data!$N$4=10,Data!K173&lt;&gt;""),Data!K173,""))))))))))</f>
        <v/>
      </c>
      <c r="E174" s="44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2:26" s="43" customFormat="1" ht="12.75" customHeight="1" x14ac:dyDescent="0.15">
      <c r="B175" s="42"/>
      <c r="C175" s="42"/>
      <c r="D175" s="129" t="str">
        <f>IF(AND(Data!$N$4=1,Data!B174&lt;&gt;""),Data!B174,IF(AND(Data!$N$4=2,Data!C174&lt;&gt;""),Data!C174,IF(AND(Data!$N$4=3,Data!D174&lt;&gt;""),Data!D174,IF(AND(Data!$N$4=4,Data!E174&lt;&gt;""),Data!E174,IF(AND(Data!$N$4=5,Data!F174&lt;&gt;""),Data!F174,IF(AND(Data!$N$4=6,Data!G174&lt;&gt;""),Data!G174,IF(AND(Data!$N$4=7,Data!H174&lt;&gt;""),Data!H174,IF(AND(Data!$N$4=8,Data!I174&lt;&gt;""),Data!I174,IF(AND(Data!$N$4=9,Data!J174&lt;&gt;""),Data!J174,IF(AND(Data!$N$4=10,Data!K174&lt;&gt;""),Data!K174,""))))))))))</f>
        <v/>
      </c>
      <c r="E175" s="44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2:26" s="43" customFormat="1" ht="12.75" customHeight="1" x14ac:dyDescent="0.15">
      <c r="B176" s="42"/>
      <c r="C176" s="42"/>
      <c r="D176" s="129" t="str">
        <f>IF(AND(Data!$N$4=1,Data!B175&lt;&gt;""),Data!B175,IF(AND(Data!$N$4=2,Data!C175&lt;&gt;""),Data!C175,IF(AND(Data!$N$4=3,Data!D175&lt;&gt;""),Data!D175,IF(AND(Data!$N$4=4,Data!E175&lt;&gt;""),Data!E175,IF(AND(Data!$N$4=5,Data!F175&lt;&gt;""),Data!F175,IF(AND(Data!$N$4=6,Data!G175&lt;&gt;""),Data!G175,IF(AND(Data!$N$4=7,Data!H175&lt;&gt;""),Data!H175,IF(AND(Data!$N$4=8,Data!I175&lt;&gt;""),Data!I175,IF(AND(Data!$N$4=9,Data!J175&lt;&gt;""),Data!J175,IF(AND(Data!$N$4=10,Data!K175&lt;&gt;""),Data!K175,""))))))))))</f>
        <v/>
      </c>
      <c r="E176" s="44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2:26" s="43" customFormat="1" ht="12.75" customHeight="1" x14ac:dyDescent="0.15">
      <c r="B177" s="42"/>
      <c r="C177" s="42"/>
      <c r="D177" s="129" t="str">
        <f>IF(AND(Data!$N$4=1,Data!B176&lt;&gt;""),Data!B176,IF(AND(Data!$N$4=2,Data!C176&lt;&gt;""),Data!C176,IF(AND(Data!$N$4=3,Data!D176&lt;&gt;""),Data!D176,IF(AND(Data!$N$4=4,Data!E176&lt;&gt;""),Data!E176,IF(AND(Data!$N$4=5,Data!F176&lt;&gt;""),Data!F176,IF(AND(Data!$N$4=6,Data!G176&lt;&gt;""),Data!G176,IF(AND(Data!$N$4=7,Data!H176&lt;&gt;""),Data!H176,IF(AND(Data!$N$4=8,Data!I176&lt;&gt;""),Data!I176,IF(AND(Data!$N$4=9,Data!J176&lt;&gt;""),Data!J176,IF(AND(Data!$N$4=10,Data!K176&lt;&gt;""),Data!K176,""))))))))))</f>
        <v/>
      </c>
      <c r="E177" s="44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2:26" s="43" customFormat="1" ht="12.75" customHeight="1" x14ac:dyDescent="0.15">
      <c r="B178" s="42"/>
      <c r="C178" s="42"/>
      <c r="D178" s="129" t="str">
        <f>IF(AND(Data!$N$4=1,Data!B177&lt;&gt;""),Data!B177,IF(AND(Data!$N$4=2,Data!C177&lt;&gt;""),Data!C177,IF(AND(Data!$N$4=3,Data!D177&lt;&gt;""),Data!D177,IF(AND(Data!$N$4=4,Data!E177&lt;&gt;""),Data!E177,IF(AND(Data!$N$4=5,Data!F177&lt;&gt;""),Data!F177,IF(AND(Data!$N$4=6,Data!G177&lt;&gt;""),Data!G177,IF(AND(Data!$N$4=7,Data!H177&lt;&gt;""),Data!H177,IF(AND(Data!$N$4=8,Data!I177&lt;&gt;""),Data!I177,IF(AND(Data!$N$4=9,Data!J177&lt;&gt;""),Data!J177,IF(AND(Data!$N$4=10,Data!K177&lt;&gt;""),Data!K177,""))))))))))</f>
        <v/>
      </c>
      <c r="E178" s="44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2:26" s="43" customFormat="1" ht="12.75" customHeight="1" x14ac:dyDescent="0.15">
      <c r="B179" s="42"/>
      <c r="C179" s="42"/>
      <c r="D179" s="129" t="str">
        <f>IF(AND(Data!$N$4=1,Data!B178&lt;&gt;""),Data!B178,IF(AND(Data!$N$4=2,Data!C178&lt;&gt;""),Data!C178,IF(AND(Data!$N$4=3,Data!D178&lt;&gt;""),Data!D178,IF(AND(Data!$N$4=4,Data!E178&lt;&gt;""),Data!E178,IF(AND(Data!$N$4=5,Data!F178&lt;&gt;""),Data!F178,IF(AND(Data!$N$4=6,Data!G178&lt;&gt;""),Data!G178,IF(AND(Data!$N$4=7,Data!H178&lt;&gt;""),Data!H178,IF(AND(Data!$N$4=8,Data!I178&lt;&gt;""),Data!I178,IF(AND(Data!$N$4=9,Data!J178&lt;&gt;""),Data!J178,IF(AND(Data!$N$4=10,Data!K178&lt;&gt;""),Data!K178,""))))))))))</f>
        <v/>
      </c>
      <c r="E179" s="44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2:26" s="43" customFormat="1" ht="12.75" customHeight="1" x14ac:dyDescent="0.15">
      <c r="B180" s="42"/>
      <c r="C180" s="42"/>
      <c r="D180" s="129" t="str">
        <f>IF(AND(Data!$N$4=1,Data!B179&lt;&gt;""),Data!B179,IF(AND(Data!$N$4=2,Data!C179&lt;&gt;""),Data!C179,IF(AND(Data!$N$4=3,Data!D179&lt;&gt;""),Data!D179,IF(AND(Data!$N$4=4,Data!E179&lt;&gt;""),Data!E179,IF(AND(Data!$N$4=5,Data!F179&lt;&gt;""),Data!F179,IF(AND(Data!$N$4=6,Data!G179&lt;&gt;""),Data!G179,IF(AND(Data!$N$4=7,Data!H179&lt;&gt;""),Data!H179,IF(AND(Data!$N$4=8,Data!I179&lt;&gt;""),Data!I179,IF(AND(Data!$N$4=9,Data!J179&lt;&gt;""),Data!J179,IF(AND(Data!$N$4=10,Data!K179&lt;&gt;""),Data!K179,""))))))))))</f>
        <v/>
      </c>
      <c r="E180" s="44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2:26" s="43" customFormat="1" ht="12.75" customHeight="1" x14ac:dyDescent="0.15">
      <c r="B181" s="42"/>
      <c r="C181" s="42"/>
      <c r="D181" s="129" t="str">
        <f>IF(AND(Data!$N$4=1,Data!B180&lt;&gt;""),Data!B180,IF(AND(Data!$N$4=2,Data!C180&lt;&gt;""),Data!C180,IF(AND(Data!$N$4=3,Data!D180&lt;&gt;""),Data!D180,IF(AND(Data!$N$4=4,Data!E180&lt;&gt;""),Data!E180,IF(AND(Data!$N$4=5,Data!F180&lt;&gt;""),Data!F180,IF(AND(Data!$N$4=6,Data!G180&lt;&gt;""),Data!G180,IF(AND(Data!$N$4=7,Data!H180&lt;&gt;""),Data!H180,IF(AND(Data!$N$4=8,Data!I180&lt;&gt;""),Data!I180,IF(AND(Data!$N$4=9,Data!J180&lt;&gt;""),Data!J180,IF(AND(Data!$N$4=10,Data!K180&lt;&gt;""),Data!K180,""))))))))))</f>
        <v/>
      </c>
      <c r="E181" s="44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2:26" s="43" customFormat="1" ht="12.75" customHeight="1" x14ac:dyDescent="0.15">
      <c r="B182" s="42"/>
      <c r="C182" s="42"/>
      <c r="D182" s="129" t="str">
        <f>IF(AND(Data!$N$4=1,Data!B181&lt;&gt;""),Data!B181,IF(AND(Data!$N$4=2,Data!C181&lt;&gt;""),Data!C181,IF(AND(Data!$N$4=3,Data!D181&lt;&gt;""),Data!D181,IF(AND(Data!$N$4=4,Data!E181&lt;&gt;""),Data!E181,IF(AND(Data!$N$4=5,Data!F181&lt;&gt;""),Data!F181,IF(AND(Data!$N$4=6,Data!G181&lt;&gt;""),Data!G181,IF(AND(Data!$N$4=7,Data!H181&lt;&gt;""),Data!H181,IF(AND(Data!$N$4=8,Data!I181&lt;&gt;""),Data!I181,IF(AND(Data!$N$4=9,Data!J181&lt;&gt;""),Data!J181,IF(AND(Data!$N$4=10,Data!K181&lt;&gt;""),Data!K181,""))))))))))</f>
        <v/>
      </c>
      <c r="E182" s="44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2:26" s="43" customFormat="1" ht="12.75" customHeight="1" x14ac:dyDescent="0.15">
      <c r="B183" s="42"/>
      <c r="C183" s="42"/>
      <c r="D183" s="129" t="str">
        <f>IF(AND(Data!$N$4=1,Data!B182&lt;&gt;""),Data!B182,IF(AND(Data!$N$4=2,Data!C182&lt;&gt;""),Data!C182,IF(AND(Data!$N$4=3,Data!D182&lt;&gt;""),Data!D182,IF(AND(Data!$N$4=4,Data!E182&lt;&gt;""),Data!E182,IF(AND(Data!$N$4=5,Data!F182&lt;&gt;""),Data!F182,IF(AND(Data!$N$4=6,Data!G182&lt;&gt;""),Data!G182,IF(AND(Data!$N$4=7,Data!H182&lt;&gt;""),Data!H182,IF(AND(Data!$N$4=8,Data!I182&lt;&gt;""),Data!I182,IF(AND(Data!$N$4=9,Data!J182&lt;&gt;""),Data!J182,IF(AND(Data!$N$4=10,Data!K182&lt;&gt;""),Data!K182,""))))))))))</f>
        <v/>
      </c>
      <c r="E183" s="44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2:26" s="43" customFormat="1" ht="12.75" customHeight="1" x14ac:dyDescent="0.15">
      <c r="B184" s="42"/>
      <c r="C184" s="42"/>
      <c r="D184" s="129" t="str">
        <f>IF(AND(Data!$N$4=1,Data!B183&lt;&gt;""),Data!B183,IF(AND(Data!$N$4=2,Data!C183&lt;&gt;""),Data!C183,IF(AND(Data!$N$4=3,Data!D183&lt;&gt;""),Data!D183,IF(AND(Data!$N$4=4,Data!E183&lt;&gt;""),Data!E183,IF(AND(Data!$N$4=5,Data!F183&lt;&gt;""),Data!F183,IF(AND(Data!$N$4=6,Data!G183&lt;&gt;""),Data!G183,IF(AND(Data!$N$4=7,Data!H183&lt;&gt;""),Data!H183,IF(AND(Data!$N$4=8,Data!I183&lt;&gt;""),Data!I183,IF(AND(Data!$N$4=9,Data!J183&lt;&gt;""),Data!J183,IF(AND(Data!$N$4=10,Data!K183&lt;&gt;""),Data!K183,""))))))))))</f>
        <v/>
      </c>
      <c r="E184" s="44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2:26" s="43" customFormat="1" ht="12.75" customHeight="1" x14ac:dyDescent="0.15">
      <c r="B185" s="42"/>
      <c r="C185" s="42"/>
      <c r="D185" s="129" t="str">
        <f>IF(AND(Data!$N$4=1,Data!B184&lt;&gt;""),Data!B184,IF(AND(Data!$N$4=2,Data!C184&lt;&gt;""),Data!C184,IF(AND(Data!$N$4=3,Data!D184&lt;&gt;""),Data!D184,IF(AND(Data!$N$4=4,Data!E184&lt;&gt;""),Data!E184,IF(AND(Data!$N$4=5,Data!F184&lt;&gt;""),Data!F184,IF(AND(Data!$N$4=6,Data!G184&lt;&gt;""),Data!G184,IF(AND(Data!$N$4=7,Data!H184&lt;&gt;""),Data!H184,IF(AND(Data!$N$4=8,Data!I184&lt;&gt;""),Data!I184,IF(AND(Data!$N$4=9,Data!J184&lt;&gt;""),Data!J184,IF(AND(Data!$N$4=10,Data!K184&lt;&gt;""),Data!K184,""))))))))))</f>
        <v/>
      </c>
      <c r="E185" s="44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2:26" s="43" customFormat="1" ht="12.75" customHeight="1" x14ac:dyDescent="0.15">
      <c r="B186" s="42"/>
      <c r="C186" s="42"/>
      <c r="D186" s="129" t="str">
        <f>IF(AND(Data!$N$4=1,Data!B185&lt;&gt;""),Data!B185,IF(AND(Data!$N$4=2,Data!C185&lt;&gt;""),Data!C185,IF(AND(Data!$N$4=3,Data!D185&lt;&gt;""),Data!D185,IF(AND(Data!$N$4=4,Data!E185&lt;&gt;""),Data!E185,IF(AND(Data!$N$4=5,Data!F185&lt;&gt;""),Data!F185,IF(AND(Data!$N$4=6,Data!G185&lt;&gt;""),Data!G185,IF(AND(Data!$N$4=7,Data!H185&lt;&gt;""),Data!H185,IF(AND(Data!$N$4=8,Data!I185&lt;&gt;""),Data!I185,IF(AND(Data!$N$4=9,Data!J185&lt;&gt;""),Data!J185,IF(AND(Data!$N$4=10,Data!K185&lt;&gt;""),Data!K185,""))))))))))</f>
        <v/>
      </c>
      <c r="E186" s="44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2:26" s="43" customFormat="1" ht="12.75" customHeight="1" x14ac:dyDescent="0.15">
      <c r="B187" s="42"/>
      <c r="C187" s="42"/>
      <c r="D187" s="129" t="str">
        <f>IF(AND(Data!$N$4=1,Data!B186&lt;&gt;""),Data!B186,IF(AND(Data!$N$4=2,Data!C186&lt;&gt;""),Data!C186,IF(AND(Data!$N$4=3,Data!D186&lt;&gt;""),Data!D186,IF(AND(Data!$N$4=4,Data!E186&lt;&gt;""),Data!E186,IF(AND(Data!$N$4=5,Data!F186&lt;&gt;""),Data!F186,IF(AND(Data!$N$4=6,Data!G186&lt;&gt;""),Data!G186,IF(AND(Data!$N$4=7,Data!H186&lt;&gt;""),Data!H186,IF(AND(Data!$N$4=8,Data!I186&lt;&gt;""),Data!I186,IF(AND(Data!$N$4=9,Data!J186&lt;&gt;""),Data!J186,IF(AND(Data!$N$4=10,Data!K186&lt;&gt;""),Data!K186,""))))))))))</f>
        <v/>
      </c>
      <c r="E187" s="44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2:26" s="43" customFormat="1" ht="12.75" customHeight="1" x14ac:dyDescent="0.15">
      <c r="B188" s="42"/>
      <c r="C188" s="42"/>
      <c r="D188" s="129" t="str">
        <f>IF(AND(Data!$N$4=1,Data!B187&lt;&gt;""),Data!B187,IF(AND(Data!$N$4=2,Data!C187&lt;&gt;""),Data!C187,IF(AND(Data!$N$4=3,Data!D187&lt;&gt;""),Data!D187,IF(AND(Data!$N$4=4,Data!E187&lt;&gt;""),Data!E187,IF(AND(Data!$N$4=5,Data!F187&lt;&gt;""),Data!F187,IF(AND(Data!$N$4=6,Data!G187&lt;&gt;""),Data!G187,IF(AND(Data!$N$4=7,Data!H187&lt;&gt;""),Data!H187,IF(AND(Data!$N$4=8,Data!I187&lt;&gt;""),Data!I187,IF(AND(Data!$N$4=9,Data!J187&lt;&gt;""),Data!J187,IF(AND(Data!$N$4=10,Data!K187&lt;&gt;""),Data!K187,""))))))))))</f>
        <v/>
      </c>
      <c r="E188" s="44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2:26" s="43" customFormat="1" ht="12.75" customHeight="1" x14ac:dyDescent="0.15">
      <c r="B189" s="42"/>
      <c r="C189" s="42"/>
      <c r="D189" s="129" t="str">
        <f>IF(AND(Data!$N$4=1,Data!B188&lt;&gt;""),Data!B188,IF(AND(Data!$N$4=2,Data!C188&lt;&gt;""),Data!C188,IF(AND(Data!$N$4=3,Data!D188&lt;&gt;""),Data!D188,IF(AND(Data!$N$4=4,Data!E188&lt;&gt;""),Data!E188,IF(AND(Data!$N$4=5,Data!F188&lt;&gt;""),Data!F188,IF(AND(Data!$N$4=6,Data!G188&lt;&gt;""),Data!G188,IF(AND(Data!$N$4=7,Data!H188&lt;&gt;""),Data!H188,IF(AND(Data!$N$4=8,Data!I188&lt;&gt;""),Data!I188,IF(AND(Data!$N$4=9,Data!J188&lt;&gt;""),Data!J188,IF(AND(Data!$N$4=10,Data!K188&lt;&gt;""),Data!K188,""))))))))))</f>
        <v/>
      </c>
      <c r="E189" s="44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2:26" s="43" customFormat="1" ht="12.75" customHeight="1" x14ac:dyDescent="0.15">
      <c r="B190" s="42"/>
      <c r="C190" s="42"/>
      <c r="D190" s="129" t="str">
        <f>IF(AND(Data!$N$4=1,Data!B189&lt;&gt;""),Data!B189,IF(AND(Data!$N$4=2,Data!C189&lt;&gt;""),Data!C189,IF(AND(Data!$N$4=3,Data!D189&lt;&gt;""),Data!D189,IF(AND(Data!$N$4=4,Data!E189&lt;&gt;""),Data!E189,IF(AND(Data!$N$4=5,Data!F189&lt;&gt;""),Data!F189,IF(AND(Data!$N$4=6,Data!G189&lt;&gt;""),Data!G189,IF(AND(Data!$N$4=7,Data!H189&lt;&gt;""),Data!H189,IF(AND(Data!$N$4=8,Data!I189&lt;&gt;""),Data!I189,IF(AND(Data!$N$4=9,Data!J189&lt;&gt;""),Data!J189,IF(AND(Data!$N$4=10,Data!K189&lt;&gt;""),Data!K189,""))))))))))</f>
        <v/>
      </c>
      <c r="E190" s="44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2:26" s="43" customFormat="1" ht="12.75" customHeight="1" x14ac:dyDescent="0.15">
      <c r="B191" s="42"/>
      <c r="C191" s="42"/>
      <c r="D191" s="129" t="str">
        <f>IF(AND(Data!$N$4=1,Data!B190&lt;&gt;""),Data!B190,IF(AND(Data!$N$4=2,Data!C190&lt;&gt;""),Data!C190,IF(AND(Data!$N$4=3,Data!D190&lt;&gt;""),Data!D190,IF(AND(Data!$N$4=4,Data!E190&lt;&gt;""),Data!E190,IF(AND(Data!$N$4=5,Data!F190&lt;&gt;""),Data!F190,IF(AND(Data!$N$4=6,Data!G190&lt;&gt;""),Data!G190,IF(AND(Data!$N$4=7,Data!H190&lt;&gt;""),Data!H190,IF(AND(Data!$N$4=8,Data!I190&lt;&gt;""),Data!I190,IF(AND(Data!$N$4=9,Data!J190&lt;&gt;""),Data!J190,IF(AND(Data!$N$4=10,Data!K190&lt;&gt;""),Data!K190,""))))))))))</f>
        <v/>
      </c>
      <c r="E191" s="44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2:26" s="43" customFormat="1" ht="12.75" customHeight="1" x14ac:dyDescent="0.15">
      <c r="B192" s="42"/>
      <c r="C192" s="42"/>
      <c r="D192" s="129" t="str">
        <f>IF(AND(Data!$N$4=1,Data!B191&lt;&gt;""),Data!B191,IF(AND(Data!$N$4=2,Data!C191&lt;&gt;""),Data!C191,IF(AND(Data!$N$4=3,Data!D191&lt;&gt;""),Data!D191,IF(AND(Data!$N$4=4,Data!E191&lt;&gt;""),Data!E191,IF(AND(Data!$N$4=5,Data!F191&lt;&gt;""),Data!F191,IF(AND(Data!$N$4=6,Data!G191&lt;&gt;""),Data!G191,IF(AND(Data!$N$4=7,Data!H191&lt;&gt;""),Data!H191,IF(AND(Data!$N$4=8,Data!I191&lt;&gt;""),Data!I191,IF(AND(Data!$N$4=9,Data!J191&lt;&gt;""),Data!J191,IF(AND(Data!$N$4=10,Data!K191&lt;&gt;""),Data!K191,""))))))))))</f>
        <v/>
      </c>
      <c r="E192" s="44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2:26" s="43" customFormat="1" ht="12.75" customHeight="1" x14ac:dyDescent="0.15">
      <c r="B193" s="42"/>
      <c r="C193" s="42"/>
      <c r="D193" s="129" t="str">
        <f>IF(AND(Data!$N$4=1,Data!B192&lt;&gt;""),Data!B192,IF(AND(Data!$N$4=2,Data!C192&lt;&gt;""),Data!C192,IF(AND(Data!$N$4=3,Data!D192&lt;&gt;""),Data!D192,IF(AND(Data!$N$4=4,Data!E192&lt;&gt;""),Data!E192,IF(AND(Data!$N$4=5,Data!F192&lt;&gt;""),Data!F192,IF(AND(Data!$N$4=6,Data!G192&lt;&gt;""),Data!G192,IF(AND(Data!$N$4=7,Data!H192&lt;&gt;""),Data!H192,IF(AND(Data!$N$4=8,Data!I192&lt;&gt;""),Data!I192,IF(AND(Data!$N$4=9,Data!J192&lt;&gt;""),Data!J192,IF(AND(Data!$N$4=10,Data!K192&lt;&gt;""),Data!K192,""))))))))))</f>
        <v/>
      </c>
      <c r="E193" s="44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2:26" s="43" customFormat="1" ht="12.75" customHeight="1" x14ac:dyDescent="0.15">
      <c r="B194" s="42"/>
      <c r="C194" s="42"/>
      <c r="D194" s="129" t="str">
        <f>IF(AND(Data!$N$4=1,Data!B193&lt;&gt;""),Data!B193,IF(AND(Data!$N$4=2,Data!C193&lt;&gt;""),Data!C193,IF(AND(Data!$N$4=3,Data!D193&lt;&gt;""),Data!D193,IF(AND(Data!$N$4=4,Data!E193&lt;&gt;""),Data!E193,IF(AND(Data!$N$4=5,Data!F193&lt;&gt;""),Data!F193,IF(AND(Data!$N$4=6,Data!G193&lt;&gt;""),Data!G193,IF(AND(Data!$N$4=7,Data!H193&lt;&gt;""),Data!H193,IF(AND(Data!$N$4=8,Data!I193&lt;&gt;""),Data!I193,IF(AND(Data!$N$4=9,Data!J193&lt;&gt;""),Data!J193,IF(AND(Data!$N$4=10,Data!K193&lt;&gt;""),Data!K193,""))))))))))</f>
        <v/>
      </c>
      <c r="E194" s="44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2:26" s="43" customFormat="1" ht="12.75" customHeight="1" x14ac:dyDescent="0.15">
      <c r="B195" s="42"/>
      <c r="C195" s="42"/>
      <c r="D195" s="129" t="str">
        <f>IF(AND(Data!$N$4=1,Data!B194&lt;&gt;""),Data!B194,IF(AND(Data!$N$4=2,Data!C194&lt;&gt;""),Data!C194,IF(AND(Data!$N$4=3,Data!D194&lt;&gt;""),Data!D194,IF(AND(Data!$N$4=4,Data!E194&lt;&gt;""),Data!E194,IF(AND(Data!$N$4=5,Data!F194&lt;&gt;""),Data!F194,IF(AND(Data!$N$4=6,Data!G194&lt;&gt;""),Data!G194,IF(AND(Data!$N$4=7,Data!H194&lt;&gt;""),Data!H194,IF(AND(Data!$N$4=8,Data!I194&lt;&gt;""),Data!I194,IF(AND(Data!$N$4=9,Data!J194&lt;&gt;""),Data!J194,IF(AND(Data!$N$4=10,Data!K194&lt;&gt;""),Data!K194,""))))))))))</f>
        <v/>
      </c>
      <c r="E195" s="44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2:26" s="43" customFormat="1" ht="12.75" customHeight="1" x14ac:dyDescent="0.15">
      <c r="B196" s="42"/>
      <c r="C196" s="42"/>
      <c r="D196" s="129" t="str">
        <f>IF(AND(Data!$N$4=1,Data!B195&lt;&gt;""),Data!B195,IF(AND(Data!$N$4=2,Data!C195&lt;&gt;""),Data!C195,IF(AND(Data!$N$4=3,Data!D195&lt;&gt;""),Data!D195,IF(AND(Data!$N$4=4,Data!E195&lt;&gt;""),Data!E195,IF(AND(Data!$N$4=5,Data!F195&lt;&gt;""),Data!F195,IF(AND(Data!$N$4=6,Data!G195&lt;&gt;""),Data!G195,IF(AND(Data!$N$4=7,Data!H195&lt;&gt;""),Data!H195,IF(AND(Data!$N$4=8,Data!I195&lt;&gt;""),Data!I195,IF(AND(Data!$N$4=9,Data!J195&lt;&gt;""),Data!J195,IF(AND(Data!$N$4=10,Data!K195&lt;&gt;""),Data!K195,""))))))))))</f>
        <v/>
      </c>
      <c r="E196" s="44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2:26" s="43" customFormat="1" ht="12.75" customHeight="1" x14ac:dyDescent="0.15">
      <c r="B197" s="42"/>
      <c r="C197" s="42"/>
      <c r="D197" s="129" t="str">
        <f>IF(AND(Data!$N$4=1,Data!B196&lt;&gt;""),Data!B196,IF(AND(Data!$N$4=2,Data!C196&lt;&gt;""),Data!C196,IF(AND(Data!$N$4=3,Data!D196&lt;&gt;""),Data!D196,IF(AND(Data!$N$4=4,Data!E196&lt;&gt;""),Data!E196,IF(AND(Data!$N$4=5,Data!F196&lt;&gt;""),Data!F196,IF(AND(Data!$N$4=6,Data!G196&lt;&gt;""),Data!G196,IF(AND(Data!$N$4=7,Data!H196&lt;&gt;""),Data!H196,IF(AND(Data!$N$4=8,Data!I196&lt;&gt;""),Data!I196,IF(AND(Data!$N$4=9,Data!J196&lt;&gt;""),Data!J196,IF(AND(Data!$N$4=10,Data!K196&lt;&gt;""),Data!K196,""))))))))))</f>
        <v/>
      </c>
      <c r="E197" s="44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16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2:26" s="43" customFormat="1" ht="12.75" customHeight="1" x14ac:dyDescent="0.15">
      <c r="B198" s="42"/>
      <c r="C198" s="42"/>
      <c r="D198" s="129" t="str">
        <f>IF(AND(Data!$N$4=1,Data!B197&lt;&gt;""),Data!B197,IF(AND(Data!$N$4=2,Data!C197&lt;&gt;""),Data!C197,IF(AND(Data!$N$4=3,Data!D197&lt;&gt;""),Data!D197,IF(AND(Data!$N$4=4,Data!E197&lt;&gt;""),Data!E197,IF(AND(Data!$N$4=5,Data!F197&lt;&gt;""),Data!F197,IF(AND(Data!$N$4=6,Data!G197&lt;&gt;""),Data!G197,IF(AND(Data!$N$4=7,Data!H197&lt;&gt;""),Data!H197,IF(AND(Data!$N$4=8,Data!I197&lt;&gt;""),Data!I197,IF(AND(Data!$N$4=9,Data!J197&lt;&gt;""),Data!J197,IF(AND(Data!$N$4=10,Data!K197&lt;&gt;""),Data!K197,""))))))))))</f>
        <v/>
      </c>
      <c r="E198" s="44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16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2:26" s="43" customFormat="1" ht="12.75" customHeight="1" x14ac:dyDescent="0.15">
      <c r="B199" s="42"/>
      <c r="C199" s="42"/>
      <c r="D199" s="129" t="str">
        <f>IF(AND(Data!$N$4=1,Data!B198&lt;&gt;""),Data!B198,IF(AND(Data!$N$4=2,Data!C198&lt;&gt;""),Data!C198,IF(AND(Data!$N$4=3,Data!D198&lt;&gt;""),Data!D198,IF(AND(Data!$N$4=4,Data!E198&lt;&gt;""),Data!E198,IF(AND(Data!$N$4=5,Data!F198&lt;&gt;""),Data!F198,IF(AND(Data!$N$4=6,Data!G198&lt;&gt;""),Data!G198,IF(AND(Data!$N$4=7,Data!H198&lt;&gt;""),Data!H198,IF(AND(Data!$N$4=8,Data!I198&lt;&gt;""),Data!I198,IF(AND(Data!$N$4=9,Data!J198&lt;&gt;""),Data!J198,IF(AND(Data!$N$4=10,Data!K198&lt;&gt;""),Data!K198,""))))))))))</f>
        <v/>
      </c>
      <c r="E199" s="44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16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2:26" s="43" customFormat="1" ht="12.75" customHeight="1" x14ac:dyDescent="0.15">
      <c r="B200" s="42"/>
      <c r="C200" s="42"/>
      <c r="D200" s="129" t="str">
        <f>IF(AND(Data!$N$4=1,Data!B199&lt;&gt;""),Data!B199,IF(AND(Data!$N$4=2,Data!C199&lt;&gt;""),Data!C199,IF(AND(Data!$N$4=3,Data!D199&lt;&gt;""),Data!D199,IF(AND(Data!$N$4=4,Data!E199&lt;&gt;""),Data!E199,IF(AND(Data!$N$4=5,Data!F199&lt;&gt;""),Data!F199,IF(AND(Data!$N$4=6,Data!G199&lt;&gt;""),Data!G199,IF(AND(Data!$N$4=7,Data!H199&lt;&gt;""),Data!H199,IF(AND(Data!$N$4=8,Data!I199&lt;&gt;""),Data!I199,IF(AND(Data!$N$4=9,Data!J199&lt;&gt;""),Data!J199,IF(AND(Data!$N$4=10,Data!K199&lt;&gt;""),Data!K199,""))))))))))</f>
        <v/>
      </c>
      <c r="E200" s="44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16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2:26" s="43" customFormat="1" ht="12.75" customHeight="1" x14ac:dyDescent="0.15">
      <c r="B201" s="42"/>
      <c r="C201" s="42"/>
      <c r="D201" s="129" t="str">
        <f>IF(AND(Data!$N$4=1,Data!B200&lt;&gt;""),Data!B200,IF(AND(Data!$N$4=2,Data!C200&lt;&gt;""),Data!C200,IF(AND(Data!$N$4=3,Data!D200&lt;&gt;""),Data!D200,IF(AND(Data!$N$4=4,Data!E200&lt;&gt;""),Data!E200,IF(AND(Data!$N$4=5,Data!F200&lt;&gt;""),Data!F200,IF(AND(Data!$N$4=6,Data!G200&lt;&gt;""),Data!G200,IF(AND(Data!$N$4=7,Data!H200&lt;&gt;""),Data!H200,IF(AND(Data!$N$4=8,Data!I200&lt;&gt;""),Data!I200,IF(AND(Data!$N$4=9,Data!J200&lt;&gt;""),Data!J200,IF(AND(Data!$N$4=10,Data!K200&lt;&gt;""),Data!K200,""))))))))))</f>
        <v/>
      </c>
      <c r="E201" s="44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16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2:26" s="43" customFormat="1" ht="12.75" customHeight="1" x14ac:dyDescent="0.15">
      <c r="B202" s="42"/>
      <c r="C202" s="42"/>
      <c r="D202" s="129" t="str">
        <f>IF(AND(Data!$N$4=1,Data!B201&lt;&gt;""),Data!B201,IF(AND(Data!$N$4=2,Data!C201&lt;&gt;""),Data!C201,IF(AND(Data!$N$4=3,Data!D201&lt;&gt;""),Data!D201,IF(AND(Data!$N$4=4,Data!E201&lt;&gt;""),Data!E201,IF(AND(Data!$N$4=5,Data!F201&lt;&gt;""),Data!F201,IF(AND(Data!$N$4=6,Data!G201&lt;&gt;""),Data!G201,IF(AND(Data!$N$4=7,Data!H201&lt;&gt;""),Data!H201,IF(AND(Data!$N$4=8,Data!I201&lt;&gt;""),Data!I201,IF(AND(Data!$N$4=9,Data!J201&lt;&gt;""),Data!J201,IF(AND(Data!$N$4=10,Data!K201&lt;&gt;""),Data!K201,""))))))))))</f>
        <v/>
      </c>
      <c r="E202" s="44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16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2:26" s="43" customFormat="1" ht="12.75" customHeight="1" x14ac:dyDescent="0.15">
      <c r="B203" s="42"/>
      <c r="C203" s="42"/>
      <c r="D203" s="129" t="str">
        <f>IF(AND(Data!$N$4=1,Data!B202&lt;&gt;""),Data!B202,IF(AND(Data!$N$4=2,Data!C202&lt;&gt;""),Data!C202,IF(AND(Data!$N$4=3,Data!D202&lt;&gt;""),Data!D202,IF(AND(Data!$N$4=4,Data!E202&lt;&gt;""),Data!E202,IF(AND(Data!$N$4=5,Data!F202&lt;&gt;""),Data!F202,IF(AND(Data!$N$4=6,Data!G202&lt;&gt;""),Data!G202,IF(AND(Data!$N$4=7,Data!H202&lt;&gt;""),Data!H202,IF(AND(Data!$N$4=8,Data!I202&lt;&gt;""),Data!I202,IF(AND(Data!$N$4=9,Data!J202&lt;&gt;""),Data!J202,IF(AND(Data!$N$4=10,Data!K202&lt;&gt;""),Data!K202,""))))))))))</f>
        <v/>
      </c>
      <c r="E203" s="44"/>
      <c r="F203" s="16"/>
      <c r="G203" s="16"/>
      <c r="H203" s="16"/>
      <c r="I203" s="16"/>
      <c r="J203" s="16"/>
      <c r="K203" s="42"/>
      <c r="L203" s="42"/>
      <c r="M203" s="42"/>
      <c r="N203" s="42"/>
      <c r="O203" s="42"/>
      <c r="P203" s="16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2:26" s="43" customFormat="1" ht="12.75" customHeight="1" x14ac:dyDescent="0.15">
      <c r="B204" s="42"/>
      <c r="C204" s="42"/>
      <c r="D204" s="129" t="str">
        <f>IF(AND(Data!$N$4=1,Data!B203&lt;&gt;""),Data!B203,IF(AND(Data!$N$4=2,Data!C203&lt;&gt;""),Data!C203,IF(AND(Data!$N$4=3,Data!D203&lt;&gt;""),Data!D203,IF(AND(Data!$N$4=4,Data!E203&lt;&gt;""),Data!E203,IF(AND(Data!$N$4=5,Data!F203&lt;&gt;""),Data!F203,IF(AND(Data!$N$4=6,Data!G203&lt;&gt;""),Data!G203,IF(AND(Data!$N$4=7,Data!H203&lt;&gt;""),Data!H203,IF(AND(Data!$N$4=8,Data!I203&lt;&gt;""),Data!I203,IF(AND(Data!$N$4=9,Data!J203&lt;&gt;""),Data!J203,IF(AND(Data!$N$4=10,Data!K203&lt;&gt;""),Data!K203,""))))))))))</f>
        <v/>
      </c>
      <c r="E204" s="44"/>
      <c r="F204" s="16"/>
      <c r="G204" s="16"/>
      <c r="H204" s="16"/>
      <c r="I204" s="16"/>
      <c r="J204" s="16"/>
      <c r="K204" s="42"/>
      <c r="L204" s="42"/>
      <c r="M204" s="42"/>
      <c r="N204" s="42"/>
      <c r="O204" s="42"/>
      <c r="P204" s="16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2:26" ht="12.75" customHeight="1" x14ac:dyDescent="0.15">
      <c r="B205" s="16"/>
      <c r="C205" s="16"/>
      <c r="D205" s="41"/>
      <c r="E205" s="16"/>
      <c r="F205" s="16"/>
      <c r="G205" s="16"/>
      <c r="H205" s="16"/>
      <c r="I205" s="16"/>
      <c r="J205" s="16"/>
      <c r="K205" s="16"/>
      <c r="L205" s="16"/>
      <c r="M205" s="42"/>
      <c r="N205" s="42"/>
      <c r="O205" s="42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2:26" ht="12.75" customHeight="1" x14ac:dyDescent="0.15">
      <c r="B206" s="16"/>
      <c r="C206" s="16"/>
      <c r="D206" s="41"/>
      <c r="E206" s="16"/>
      <c r="F206" s="16"/>
      <c r="G206" s="16"/>
      <c r="H206" s="16"/>
      <c r="I206" s="16"/>
      <c r="J206" s="16"/>
      <c r="K206" s="16"/>
      <c r="L206" s="16"/>
      <c r="M206" s="42"/>
      <c r="N206" s="42"/>
      <c r="O206" s="42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2:26" ht="12.75" customHeight="1" x14ac:dyDescent="0.15">
      <c r="B207" s="16"/>
      <c r="C207" s="16"/>
      <c r="D207" s="41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2:26" x14ac:dyDescent="0.15">
      <c r="B208" s="16"/>
      <c r="C208" s="16"/>
      <c r="D208" s="41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2:26" x14ac:dyDescent="0.15">
      <c r="B209" s="16"/>
      <c r="C209" s="16"/>
      <c r="D209" s="41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2:26" x14ac:dyDescent="0.15">
      <c r="B210" s="16"/>
      <c r="C210" s="16"/>
      <c r="D210" s="41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2:26" x14ac:dyDescent="0.15">
      <c r="B211" s="16"/>
      <c r="C211" s="16"/>
      <c r="D211" s="41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2:26" x14ac:dyDescent="0.15">
      <c r="B212" s="16"/>
      <c r="C212" s="16"/>
      <c r="D212" s="41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2:26" x14ac:dyDescent="0.15">
      <c r="B213" s="16"/>
      <c r="C213" s="16"/>
      <c r="D213" s="41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2:26" x14ac:dyDescent="0.15">
      <c r="B214" s="16"/>
      <c r="C214" s="16"/>
      <c r="D214" s="41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2:26" x14ac:dyDescent="0.15">
      <c r="B215" s="16"/>
      <c r="C215" s="16"/>
      <c r="D215" s="41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2:26" x14ac:dyDescent="0.15">
      <c r="B216" s="16"/>
      <c r="C216" s="16"/>
      <c r="D216" s="41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2:26" x14ac:dyDescent="0.15">
      <c r="B217" s="16"/>
      <c r="C217" s="16"/>
      <c r="D217" s="41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2:26" x14ac:dyDescent="0.15">
      <c r="B218" s="16"/>
      <c r="C218" s="16"/>
      <c r="D218" s="41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2:26" x14ac:dyDescent="0.15">
      <c r="B219" s="16"/>
      <c r="C219" s="16"/>
      <c r="D219" s="41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2:26" x14ac:dyDescent="0.15">
      <c r="B220" s="16"/>
      <c r="C220" s="16"/>
      <c r="D220" s="41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2:26" x14ac:dyDescent="0.15">
      <c r="B221" s="16"/>
      <c r="C221" s="16"/>
      <c r="D221" s="41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2:26" x14ac:dyDescent="0.15">
      <c r="B222" s="16"/>
      <c r="C222" s="16"/>
      <c r="D222" s="41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2:26" x14ac:dyDescent="0.15">
      <c r="B223" s="16"/>
      <c r="C223" s="16"/>
      <c r="D223" s="41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2:26" x14ac:dyDescent="0.15">
      <c r="B224" s="16"/>
      <c r="C224" s="16"/>
      <c r="D224" s="41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2:26" x14ac:dyDescent="0.15">
      <c r="B225" s="16"/>
      <c r="C225" s="16"/>
      <c r="D225" s="41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2:26" x14ac:dyDescent="0.15">
      <c r="B226" s="16"/>
      <c r="C226" s="16"/>
      <c r="D226" s="41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2:26" x14ac:dyDescent="0.15">
      <c r="B227" s="16"/>
      <c r="C227" s="16"/>
      <c r="D227" s="41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2:26" x14ac:dyDescent="0.15">
      <c r="B228" s="16"/>
      <c r="C228" s="16"/>
      <c r="D228" s="41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2:26" x14ac:dyDescent="0.15">
      <c r="B229" s="16"/>
      <c r="C229" s="16"/>
      <c r="D229" s="41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2:26" x14ac:dyDescent="0.15">
      <c r="B230" s="16"/>
      <c r="C230" s="16"/>
      <c r="D230" s="41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2:26" x14ac:dyDescent="0.15">
      <c r="B231" s="16"/>
      <c r="C231" s="16"/>
      <c r="D231" s="41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2:26" x14ac:dyDescent="0.15">
      <c r="B232" s="16"/>
      <c r="C232" s="16"/>
      <c r="D232" s="41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2:26" x14ac:dyDescent="0.15">
      <c r="B233" s="16"/>
      <c r="C233" s="16"/>
      <c r="D233" s="41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2:26" x14ac:dyDescent="0.15">
      <c r="B234" s="16"/>
      <c r="C234" s="16"/>
      <c r="D234" s="41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2:26" x14ac:dyDescent="0.15">
      <c r="B235" s="16"/>
      <c r="C235" s="16"/>
      <c r="D235" s="41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2:26" x14ac:dyDescent="0.15">
      <c r="B236" s="16"/>
      <c r="C236" s="16"/>
      <c r="D236" s="41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2:26" x14ac:dyDescent="0.15">
      <c r="B237" s="16"/>
      <c r="C237" s="16"/>
      <c r="D237" s="41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2:26" x14ac:dyDescent="0.15">
      <c r="B238" s="16"/>
      <c r="C238" s="16"/>
      <c r="D238" s="41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2:26" x14ac:dyDescent="0.15">
      <c r="B239" s="16"/>
      <c r="C239" s="16"/>
      <c r="D239" s="41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2:26" x14ac:dyDescent="0.15">
      <c r="B240" s="16"/>
      <c r="C240" s="16"/>
      <c r="D240" s="41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2:26" x14ac:dyDescent="0.15">
      <c r="B241" s="16"/>
      <c r="C241" s="16"/>
      <c r="D241" s="41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2:26" x14ac:dyDescent="0.15">
      <c r="B242" s="16"/>
      <c r="C242" s="16"/>
      <c r="D242" s="41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2:26" x14ac:dyDescent="0.15">
      <c r="B243" s="16"/>
      <c r="C243" s="16"/>
      <c r="D243" s="41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2:26" x14ac:dyDescent="0.15">
      <c r="B244" s="16"/>
      <c r="C244" s="16"/>
      <c r="D244" s="41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2:26" x14ac:dyDescent="0.15">
      <c r="B245" s="16"/>
      <c r="C245" s="16"/>
      <c r="D245" s="41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2:26" x14ac:dyDescent="0.15">
      <c r="B246" s="16"/>
      <c r="C246" s="16"/>
      <c r="D246" s="41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2:26" x14ac:dyDescent="0.15">
      <c r="B247" s="16"/>
      <c r="C247" s="16"/>
      <c r="D247" s="41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2:26" x14ac:dyDescent="0.15">
      <c r="B248" s="16"/>
      <c r="C248" s="16"/>
      <c r="D248" s="41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2:26" x14ac:dyDescent="0.15">
      <c r="B249" s="16"/>
      <c r="C249" s="16"/>
      <c r="D249" s="41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2:26" x14ac:dyDescent="0.15">
      <c r="B250" s="16"/>
      <c r="C250" s="16"/>
      <c r="D250" s="41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2:26" x14ac:dyDescent="0.15">
      <c r="B251" s="16"/>
      <c r="C251" s="16"/>
      <c r="D251" s="41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2:26" x14ac:dyDescent="0.15">
      <c r="B252" s="16"/>
      <c r="C252" s="16"/>
      <c r="D252" s="41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2:26" x14ac:dyDescent="0.15">
      <c r="B253" s="16"/>
      <c r="C253" s="16"/>
      <c r="D253" s="41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2:26" x14ac:dyDescent="0.15">
      <c r="B254" s="16"/>
      <c r="C254" s="16"/>
      <c r="D254" s="41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2:26" x14ac:dyDescent="0.15">
      <c r="B255" s="16"/>
      <c r="C255" s="16"/>
      <c r="D255" s="41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2:26" x14ac:dyDescent="0.15">
      <c r="B256" s="16"/>
      <c r="C256" s="16"/>
      <c r="D256" s="41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2:26" x14ac:dyDescent="0.15">
      <c r="B257" s="16"/>
      <c r="C257" s="16"/>
      <c r="D257" s="41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2:26" x14ac:dyDescent="0.15">
      <c r="B258" s="16"/>
      <c r="C258" s="16"/>
      <c r="D258" s="41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2:26" x14ac:dyDescent="0.15">
      <c r="B259" s="16"/>
      <c r="C259" s="16"/>
      <c r="D259" s="41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2:26" x14ac:dyDescent="0.15">
      <c r="B260" s="16"/>
      <c r="C260" s="16"/>
      <c r="D260" s="41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2:26" x14ac:dyDescent="0.15">
      <c r="B261" s="16"/>
      <c r="C261" s="16"/>
      <c r="D261" s="41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2:26" x14ac:dyDescent="0.15">
      <c r="B262" s="16"/>
      <c r="C262" s="16"/>
      <c r="D262" s="41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2:26" x14ac:dyDescent="0.15">
      <c r="B263" s="16"/>
      <c r="C263" s="16"/>
      <c r="D263" s="41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2:26" x14ac:dyDescent="0.15">
      <c r="B264" s="16"/>
      <c r="C264" s="16"/>
      <c r="D264" s="41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2:26" x14ac:dyDescent="0.15">
      <c r="B265" s="16"/>
      <c r="C265" s="16"/>
      <c r="D265" s="41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2:26" x14ac:dyDescent="0.15">
      <c r="B266" s="16"/>
      <c r="C266" s="16"/>
      <c r="D266" s="41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2:26" x14ac:dyDescent="0.15">
      <c r="B267" s="16"/>
      <c r="C267" s="16"/>
      <c r="D267" s="41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2:26" x14ac:dyDescent="0.15">
      <c r="B268" s="16"/>
      <c r="C268" s="16"/>
      <c r="D268" s="41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2:26" x14ac:dyDescent="0.15">
      <c r="B269" s="16"/>
      <c r="C269" s="16"/>
      <c r="D269" s="41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2:26" x14ac:dyDescent="0.15">
      <c r="B270" s="16"/>
      <c r="C270" s="16"/>
      <c r="D270" s="41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2:26" x14ac:dyDescent="0.15">
      <c r="B271" s="16"/>
      <c r="C271" s="16"/>
      <c r="D271" s="41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2:26" x14ac:dyDescent="0.15">
      <c r="B272" s="16"/>
      <c r="C272" s="16"/>
      <c r="D272" s="41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2:26" x14ac:dyDescent="0.15">
      <c r="B273" s="16"/>
      <c r="C273" s="16"/>
      <c r="D273" s="41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2:26" x14ac:dyDescent="0.15">
      <c r="B274" s="16"/>
      <c r="C274" s="16"/>
      <c r="D274" s="41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2:26" x14ac:dyDescent="0.15">
      <c r="B275" s="16"/>
      <c r="C275" s="16"/>
      <c r="D275" s="41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2:26" x14ac:dyDescent="0.15">
      <c r="B276" s="16"/>
      <c r="C276" s="16"/>
      <c r="D276" s="41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2:26" x14ac:dyDescent="0.15">
      <c r="B277" s="16"/>
      <c r="C277" s="16"/>
      <c r="D277" s="41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2:26" x14ac:dyDescent="0.15">
      <c r="B278" s="16"/>
      <c r="C278" s="16"/>
      <c r="D278" s="41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2:26" x14ac:dyDescent="0.15">
      <c r="B279" s="16"/>
      <c r="C279" s="16"/>
      <c r="D279" s="41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2:26" x14ac:dyDescent="0.15">
      <c r="B280" s="16"/>
      <c r="C280" s="16"/>
      <c r="D280" s="41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2:26" x14ac:dyDescent="0.15">
      <c r="B281" s="16"/>
      <c r="C281" s="16"/>
      <c r="D281" s="41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2:26" x14ac:dyDescent="0.15">
      <c r="B282" s="16"/>
      <c r="C282" s="16"/>
      <c r="D282" s="41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2:26" x14ac:dyDescent="0.15">
      <c r="B283" s="16"/>
      <c r="C283" s="16"/>
      <c r="D283" s="41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2:26" x14ac:dyDescent="0.15">
      <c r="B284" s="16"/>
      <c r="C284" s="16"/>
      <c r="D284" s="41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2:26" x14ac:dyDescent="0.15">
      <c r="B285" s="16"/>
      <c r="C285" s="16"/>
      <c r="D285" s="41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2:26" x14ac:dyDescent="0.15">
      <c r="B286" s="16"/>
      <c r="C286" s="16"/>
      <c r="D286" s="41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2:26" x14ac:dyDescent="0.15">
      <c r="B287" s="16"/>
      <c r="C287" s="16"/>
      <c r="D287" s="41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2:26" x14ac:dyDescent="0.15">
      <c r="B288" s="16"/>
      <c r="C288" s="16"/>
      <c r="D288" s="41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2:26" x14ac:dyDescent="0.15">
      <c r="B289" s="16"/>
      <c r="C289" s="16"/>
      <c r="D289" s="41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2:26" x14ac:dyDescent="0.15">
      <c r="B290" s="16"/>
      <c r="C290" s="16"/>
      <c r="D290" s="41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2:26" x14ac:dyDescent="0.15">
      <c r="B291" s="16"/>
      <c r="C291" s="16"/>
      <c r="D291" s="41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2:26" x14ac:dyDescent="0.15">
      <c r="B292" s="16"/>
      <c r="C292" s="16"/>
      <c r="D292" s="41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2:26" x14ac:dyDescent="0.15">
      <c r="B293" s="16"/>
      <c r="C293" s="16"/>
      <c r="D293" s="41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2:26" x14ac:dyDescent="0.15">
      <c r="B294" s="16"/>
      <c r="C294" s="16"/>
      <c r="D294" s="41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2:26" x14ac:dyDescent="0.15">
      <c r="B295" s="16"/>
      <c r="C295" s="16"/>
      <c r="D295" s="41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2:26" x14ac:dyDescent="0.15">
      <c r="B296" s="16"/>
      <c r="C296" s="16"/>
      <c r="D296" s="41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2:26" x14ac:dyDescent="0.15">
      <c r="B297" s="16"/>
      <c r="C297" s="16"/>
      <c r="D297" s="41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2:26" x14ac:dyDescent="0.15">
      <c r="B298" s="16"/>
      <c r="C298" s="16"/>
      <c r="D298" s="41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2:26" x14ac:dyDescent="0.15">
      <c r="B299" s="16"/>
      <c r="C299" s="16"/>
      <c r="D299" s="41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2:26" x14ac:dyDescent="0.15">
      <c r="B300" s="16"/>
      <c r="C300" s="16"/>
      <c r="D300" s="41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2:26" x14ac:dyDescent="0.15">
      <c r="B301" s="16"/>
      <c r="C301" s="16"/>
      <c r="D301" s="41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2:26" x14ac:dyDescent="0.15">
      <c r="B302" s="16"/>
      <c r="C302" s="16"/>
      <c r="D302" s="41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2:26" x14ac:dyDescent="0.15">
      <c r="B303" s="16"/>
      <c r="C303" s="16"/>
      <c r="D303" s="41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2:26" x14ac:dyDescent="0.15">
      <c r="B304" s="16"/>
      <c r="C304" s="16"/>
      <c r="D304" s="41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2:26" x14ac:dyDescent="0.15">
      <c r="B305" s="16"/>
      <c r="C305" s="16"/>
      <c r="D305" s="41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2:26" x14ac:dyDescent="0.15">
      <c r="B306" s="16"/>
      <c r="C306" s="16"/>
      <c r="D306" s="41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2:26" x14ac:dyDescent="0.15">
      <c r="B307" s="16"/>
      <c r="C307" s="16"/>
      <c r="D307" s="41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2:26" x14ac:dyDescent="0.15">
      <c r="B308" s="16"/>
      <c r="C308" s="16"/>
      <c r="D308" s="41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2:26" x14ac:dyDescent="0.15">
      <c r="B309" s="16"/>
      <c r="C309" s="16"/>
      <c r="D309" s="41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2:26" x14ac:dyDescent="0.15">
      <c r="B310" s="16"/>
      <c r="C310" s="16"/>
      <c r="D310" s="41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2:26" x14ac:dyDescent="0.15">
      <c r="B311" s="16"/>
      <c r="C311" s="16"/>
      <c r="D311" s="41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2:26" x14ac:dyDescent="0.15">
      <c r="B312" s="16"/>
      <c r="C312" s="16"/>
      <c r="D312" s="41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2:26" x14ac:dyDescent="0.15">
      <c r="B313" s="16"/>
      <c r="C313" s="16"/>
      <c r="D313" s="41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2:26" x14ac:dyDescent="0.15">
      <c r="B314" s="16"/>
      <c r="C314" s="16"/>
      <c r="D314" s="41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2:26" x14ac:dyDescent="0.15">
      <c r="B315" s="16"/>
      <c r="C315" s="16"/>
      <c r="D315" s="41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2:26" x14ac:dyDescent="0.15">
      <c r="B316" s="16"/>
      <c r="C316" s="16"/>
      <c r="D316" s="41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2:26" x14ac:dyDescent="0.15">
      <c r="B317" s="16"/>
      <c r="C317" s="16"/>
      <c r="D317" s="41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2:26" x14ac:dyDescent="0.15">
      <c r="B318" s="16"/>
      <c r="C318" s="16"/>
      <c r="D318" s="41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2:26" x14ac:dyDescent="0.15">
      <c r="B319" s="16"/>
      <c r="C319" s="16"/>
      <c r="D319" s="41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2:26" x14ac:dyDescent="0.15">
      <c r="B320" s="16"/>
      <c r="C320" s="16"/>
      <c r="D320" s="41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2:26" x14ac:dyDescent="0.15">
      <c r="B321" s="16"/>
      <c r="C321" s="16"/>
      <c r="D321" s="41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2:26" x14ac:dyDescent="0.15">
      <c r="B322" s="16"/>
      <c r="C322" s="16"/>
      <c r="D322" s="41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2:26" x14ac:dyDescent="0.15">
      <c r="B323" s="16"/>
      <c r="C323" s="16"/>
      <c r="D323" s="41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2:26" x14ac:dyDescent="0.15">
      <c r="B324" s="16"/>
      <c r="C324" s="16"/>
      <c r="D324" s="41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2:26" x14ac:dyDescent="0.15">
      <c r="B325" s="16"/>
      <c r="C325" s="16"/>
      <c r="D325" s="41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2:26" x14ac:dyDescent="0.15">
      <c r="B326" s="16"/>
      <c r="C326" s="16"/>
      <c r="D326" s="41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2:26" x14ac:dyDescent="0.15">
      <c r="B327" s="16"/>
      <c r="C327" s="16"/>
      <c r="D327" s="41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2:26" x14ac:dyDescent="0.15">
      <c r="B328" s="16"/>
      <c r="C328" s="16"/>
      <c r="D328" s="41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2:26" x14ac:dyDescent="0.15">
      <c r="B329" s="16"/>
      <c r="C329" s="16"/>
      <c r="D329" s="41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2:26" x14ac:dyDescent="0.15">
      <c r="B330" s="16"/>
      <c r="C330" s="16"/>
      <c r="D330" s="41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2:26" x14ac:dyDescent="0.15">
      <c r="B331" s="16"/>
      <c r="C331" s="16"/>
      <c r="D331" s="41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2:26" x14ac:dyDescent="0.15">
      <c r="B332" s="16"/>
      <c r="C332" s="16"/>
      <c r="D332" s="41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2:26" x14ac:dyDescent="0.15">
      <c r="B333" s="16"/>
      <c r="C333" s="16"/>
      <c r="D333" s="41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2:26" x14ac:dyDescent="0.15">
      <c r="B334" s="16"/>
      <c r="C334" s="16"/>
      <c r="D334" s="41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2:26" x14ac:dyDescent="0.15">
      <c r="B335" s="16"/>
      <c r="C335" s="16"/>
      <c r="D335" s="41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2:26" x14ac:dyDescent="0.15">
      <c r="B336" s="16"/>
      <c r="C336" s="16"/>
      <c r="D336" s="41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2:26" x14ac:dyDescent="0.15">
      <c r="B337" s="16"/>
      <c r="C337" s="16"/>
      <c r="D337" s="41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2:26" x14ac:dyDescent="0.15">
      <c r="B338" s="16"/>
      <c r="C338" s="16"/>
      <c r="D338" s="41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2:26" x14ac:dyDescent="0.15">
      <c r="B339" s="16"/>
      <c r="C339" s="16"/>
      <c r="D339" s="41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2:26" x14ac:dyDescent="0.15">
      <c r="B340" s="16"/>
      <c r="C340" s="16"/>
      <c r="D340" s="41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2:26" x14ac:dyDescent="0.15">
      <c r="B341" s="16"/>
      <c r="C341" s="16"/>
      <c r="D341" s="41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2:26" x14ac:dyDescent="0.15">
      <c r="B342" s="16"/>
      <c r="C342" s="16"/>
      <c r="D342" s="41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2:26" x14ac:dyDescent="0.15">
      <c r="B343" s="16"/>
      <c r="C343" s="16"/>
      <c r="D343" s="41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2:26" x14ac:dyDescent="0.15">
      <c r="B344" s="16"/>
      <c r="C344" s="16"/>
      <c r="D344" s="41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2:26" x14ac:dyDescent="0.15">
      <c r="B345" s="16"/>
      <c r="C345" s="16"/>
      <c r="D345" s="41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2:26" x14ac:dyDescent="0.15">
      <c r="B346" s="16"/>
      <c r="C346" s="16"/>
      <c r="D346" s="41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2:26" x14ac:dyDescent="0.15">
      <c r="B347" s="16"/>
      <c r="C347" s="16"/>
      <c r="D347" s="41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2:26" x14ac:dyDescent="0.15">
      <c r="B348" s="16"/>
      <c r="C348" s="16"/>
      <c r="D348" s="41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2:26" x14ac:dyDescent="0.15">
      <c r="B349" s="16"/>
      <c r="C349" s="16"/>
      <c r="D349" s="41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2:26" x14ac:dyDescent="0.15">
      <c r="B350" s="16"/>
      <c r="C350" s="16"/>
      <c r="D350" s="41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2:26" x14ac:dyDescent="0.15">
      <c r="B351" s="16"/>
      <c r="C351" s="16"/>
      <c r="D351" s="41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2:26" x14ac:dyDescent="0.15">
      <c r="B352" s="16"/>
      <c r="C352" s="16"/>
      <c r="D352" s="41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2:26" x14ac:dyDescent="0.15">
      <c r="B353" s="16"/>
      <c r="C353" s="16"/>
      <c r="D353" s="41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2:26" x14ac:dyDescent="0.15">
      <c r="B354" s="16"/>
      <c r="C354" s="16"/>
      <c r="D354" s="41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2:26" x14ac:dyDescent="0.15">
      <c r="B355" s="16"/>
      <c r="C355" s="16"/>
      <c r="D355" s="41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2:26" x14ac:dyDescent="0.15">
      <c r="B356" s="16"/>
      <c r="C356" s="16"/>
      <c r="D356" s="41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2:26" x14ac:dyDescent="0.15">
      <c r="B357" s="16"/>
      <c r="C357" s="16"/>
      <c r="D357" s="41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2:26" x14ac:dyDescent="0.15">
      <c r="B358" s="16"/>
      <c r="C358" s="16"/>
      <c r="D358" s="41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2:26" x14ac:dyDescent="0.15">
      <c r="B359" s="16"/>
      <c r="C359" s="16"/>
      <c r="D359" s="41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2:26" x14ac:dyDescent="0.15">
      <c r="B360" s="16"/>
      <c r="C360" s="16"/>
      <c r="D360" s="41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2:26" x14ac:dyDescent="0.15">
      <c r="B361" s="16"/>
      <c r="C361" s="16"/>
      <c r="D361" s="41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2:26" x14ac:dyDescent="0.15">
      <c r="B362" s="16"/>
      <c r="C362" s="16"/>
      <c r="D362" s="41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2:26" x14ac:dyDescent="0.15">
      <c r="B363" s="16"/>
      <c r="C363" s="16"/>
      <c r="D363" s="41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2:26" x14ac:dyDescent="0.15">
      <c r="B364" s="16"/>
      <c r="C364" s="16"/>
      <c r="D364" s="41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2:26" x14ac:dyDescent="0.15">
      <c r="B365" s="16"/>
      <c r="C365" s="16"/>
      <c r="D365" s="41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2:26" x14ac:dyDescent="0.15">
      <c r="B366" s="16"/>
      <c r="C366" s="16"/>
      <c r="D366" s="41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2:26" x14ac:dyDescent="0.15">
      <c r="B367" s="16"/>
      <c r="C367" s="16"/>
      <c r="D367" s="41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2:26" x14ac:dyDescent="0.15">
      <c r="B368" s="16"/>
      <c r="C368" s="16"/>
      <c r="D368" s="41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2:26" x14ac:dyDescent="0.15">
      <c r="B369" s="16"/>
      <c r="C369" s="16"/>
      <c r="D369" s="41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2:26" x14ac:dyDescent="0.15">
      <c r="B370" s="16"/>
      <c r="C370" s="16"/>
      <c r="D370" s="41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2:26" x14ac:dyDescent="0.15">
      <c r="B371" s="16"/>
      <c r="C371" s="16"/>
      <c r="D371" s="41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2:26" x14ac:dyDescent="0.15">
      <c r="B372" s="16"/>
      <c r="C372" s="16"/>
      <c r="D372" s="41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2:26" x14ac:dyDescent="0.15">
      <c r="B373" s="16"/>
      <c r="C373" s="16"/>
      <c r="D373" s="41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2:26" x14ac:dyDescent="0.15">
      <c r="B374" s="16"/>
      <c r="C374" s="16"/>
      <c r="D374" s="41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2:26" x14ac:dyDescent="0.15">
      <c r="B375" s="16"/>
      <c r="C375" s="16"/>
      <c r="D375" s="41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2:26" x14ac:dyDescent="0.15">
      <c r="B376" s="16"/>
      <c r="C376" s="16"/>
      <c r="D376" s="41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2:26" x14ac:dyDescent="0.15">
      <c r="B377" s="16"/>
      <c r="C377" s="16"/>
      <c r="D377" s="41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2:26" x14ac:dyDescent="0.15">
      <c r="B378" s="16"/>
      <c r="C378" s="16"/>
      <c r="D378" s="41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2:26" x14ac:dyDescent="0.15">
      <c r="B379" s="16"/>
      <c r="C379" s="16"/>
      <c r="D379" s="41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2:26" x14ac:dyDescent="0.15">
      <c r="B380" s="16"/>
      <c r="C380" s="16"/>
      <c r="D380" s="41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2:26" x14ac:dyDescent="0.15">
      <c r="B381" s="16"/>
      <c r="C381" s="16"/>
      <c r="D381" s="41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2:26" x14ac:dyDescent="0.15">
      <c r="B382" s="16"/>
      <c r="C382" s="16"/>
      <c r="D382" s="41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2:26" x14ac:dyDescent="0.15">
      <c r="B383" s="16"/>
      <c r="C383" s="16"/>
      <c r="D383" s="41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2:26" x14ac:dyDescent="0.15">
      <c r="B384" s="16"/>
      <c r="C384" s="16"/>
      <c r="D384" s="41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2:26" x14ac:dyDescent="0.15">
      <c r="B385" s="16"/>
      <c r="C385" s="16"/>
      <c r="D385" s="41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2:26" x14ac:dyDescent="0.15">
      <c r="B386" s="16"/>
      <c r="C386" s="16"/>
      <c r="D386" s="41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2:26" x14ac:dyDescent="0.15">
      <c r="B387" s="16"/>
      <c r="C387" s="16"/>
      <c r="D387" s="41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2:26" x14ac:dyDescent="0.15">
      <c r="B388" s="16"/>
      <c r="C388" s="16"/>
      <c r="D388" s="41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2:26" x14ac:dyDescent="0.15">
      <c r="B389" s="16"/>
      <c r="C389" s="16"/>
      <c r="D389" s="41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2:26" x14ac:dyDescent="0.15">
      <c r="B390" s="16"/>
      <c r="C390" s="16"/>
      <c r="D390" s="41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2:26" x14ac:dyDescent="0.15">
      <c r="B391" s="16"/>
      <c r="C391" s="16"/>
      <c r="D391" s="41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2:26" x14ac:dyDescent="0.15">
      <c r="B392" s="16"/>
      <c r="C392" s="16"/>
      <c r="D392" s="41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2:26" x14ac:dyDescent="0.15">
      <c r="B393" s="16"/>
      <c r="C393" s="16"/>
      <c r="D393" s="41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2:26" x14ac:dyDescent="0.15">
      <c r="B394" s="16"/>
      <c r="C394" s="16"/>
      <c r="D394" s="41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2:26" x14ac:dyDescent="0.15">
      <c r="B395" s="16"/>
      <c r="C395" s="16"/>
      <c r="D395" s="41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2:26" x14ac:dyDescent="0.15">
      <c r="B396" s="16"/>
      <c r="C396" s="16"/>
      <c r="D396" s="41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2:26" x14ac:dyDescent="0.15">
      <c r="B397" s="16"/>
      <c r="C397" s="16"/>
      <c r="D397" s="41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2:26" x14ac:dyDescent="0.15">
      <c r="B398" s="16"/>
      <c r="C398" s="16"/>
      <c r="D398" s="41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2:26" x14ac:dyDescent="0.15">
      <c r="B399" s="16"/>
      <c r="C399" s="16"/>
      <c r="D399" s="41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2:26" x14ac:dyDescent="0.15">
      <c r="B400" s="16"/>
      <c r="C400" s="16"/>
      <c r="D400" s="41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2:26" x14ac:dyDescent="0.15">
      <c r="B401" s="16"/>
      <c r="C401" s="16"/>
      <c r="D401" s="41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2:26" x14ac:dyDescent="0.15">
      <c r="B402" s="16"/>
      <c r="C402" s="16"/>
      <c r="D402" s="41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2:26" x14ac:dyDescent="0.15">
      <c r="B403" s="16"/>
      <c r="C403" s="16"/>
      <c r="D403" s="41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2:26" x14ac:dyDescent="0.15">
      <c r="B404" s="16"/>
      <c r="C404" s="16"/>
      <c r="D404" s="41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2:26" x14ac:dyDescent="0.15">
      <c r="B405" s="16"/>
      <c r="C405" s="16"/>
      <c r="D405" s="41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2:26" x14ac:dyDescent="0.15">
      <c r="B406" s="16"/>
      <c r="C406" s="16"/>
      <c r="D406" s="41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2:26" x14ac:dyDescent="0.15">
      <c r="B407" s="16"/>
      <c r="C407" s="16"/>
      <c r="D407" s="41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2:26" x14ac:dyDescent="0.15">
      <c r="B408" s="16"/>
      <c r="C408" s="16"/>
      <c r="D408" s="41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2:26" x14ac:dyDescent="0.15">
      <c r="B409" s="16"/>
      <c r="C409" s="16"/>
      <c r="D409" s="41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2:26" x14ac:dyDescent="0.15">
      <c r="B410" s="16"/>
      <c r="C410" s="16"/>
      <c r="D410" s="41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2:26" x14ac:dyDescent="0.15">
      <c r="B411" s="16"/>
      <c r="C411" s="16"/>
      <c r="D411" s="41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2:26" x14ac:dyDescent="0.15">
      <c r="B412" s="16"/>
      <c r="C412" s="16"/>
      <c r="D412" s="41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2:26" x14ac:dyDescent="0.15">
      <c r="B413" s="16"/>
      <c r="C413" s="16"/>
      <c r="D413" s="41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2:26" x14ac:dyDescent="0.15">
      <c r="B414" s="16"/>
      <c r="C414" s="16"/>
      <c r="D414" s="41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2:26" x14ac:dyDescent="0.15">
      <c r="B415" s="16"/>
      <c r="C415" s="16"/>
      <c r="D415" s="41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2:26" x14ac:dyDescent="0.15">
      <c r="B416" s="16"/>
      <c r="C416" s="16"/>
      <c r="D416" s="41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2:26" x14ac:dyDescent="0.15">
      <c r="B417" s="16"/>
      <c r="C417" s="16"/>
      <c r="D417" s="41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2:26" x14ac:dyDescent="0.15">
      <c r="B418" s="16"/>
      <c r="C418" s="16"/>
      <c r="D418" s="41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2:26" x14ac:dyDescent="0.15">
      <c r="B419" s="16"/>
      <c r="C419" s="16"/>
      <c r="D419" s="41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2:26" x14ac:dyDescent="0.15">
      <c r="B420" s="16"/>
      <c r="C420" s="16"/>
      <c r="D420" s="41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2:26" x14ac:dyDescent="0.15">
      <c r="B421" s="16"/>
      <c r="C421" s="16"/>
      <c r="D421" s="41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2:26" x14ac:dyDescent="0.15">
      <c r="B422" s="16"/>
      <c r="C422" s="16"/>
      <c r="D422" s="41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2:26" x14ac:dyDescent="0.15">
      <c r="B423" s="16"/>
      <c r="C423" s="16"/>
      <c r="D423" s="41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2:26" x14ac:dyDescent="0.15">
      <c r="B424" s="16"/>
      <c r="C424" s="16"/>
      <c r="D424" s="41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2:26" x14ac:dyDescent="0.15">
      <c r="B425" s="16"/>
      <c r="C425" s="16"/>
      <c r="D425" s="41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2:26" x14ac:dyDescent="0.15">
      <c r="B426" s="16"/>
      <c r="C426" s="16"/>
      <c r="D426" s="41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2:26" x14ac:dyDescent="0.15">
      <c r="B427" s="16"/>
      <c r="C427" s="16"/>
      <c r="D427" s="41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2:26" x14ac:dyDescent="0.15">
      <c r="B428" s="16"/>
      <c r="C428" s="16"/>
      <c r="D428" s="41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2:26" x14ac:dyDescent="0.15">
      <c r="B429" s="16"/>
      <c r="C429" s="16"/>
      <c r="D429" s="41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2:26" x14ac:dyDescent="0.15">
      <c r="B430" s="16"/>
      <c r="C430" s="16"/>
      <c r="D430" s="41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2:26" x14ac:dyDescent="0.15">
      <c r="B431" s="16"/>
      <c r="C431" s="16"/>
      <c r="D431" s="41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2:26" x14ac:dyDescent="0.15">
      <c r="B432" s="16"/>
      <c r="C432" s="16"/>
      <c r="D432" s="41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2:26" x14ac:dyDescent="0.15">
      <c r="B433" s="16"/>
      <c r="C433" s="16"/>
      <c r="D433" s="41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2:26" x14ac:dyDescent="0.15">
      <c r="B434" s="16"/>
      <c r="C434" s="16"/>
      <c r="D434" s="41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2:26" x14ac:dyDescent="0.15">
      <c r="B435" s="16"/>
      <c r="C435" s="16"/>
      <c r="D435" s="41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2:26" x14ac:dyDescent="0.15">
      <c r="B436" s="16"/>
      <c r="C436" s="16"/>
      <c r="D436" s="41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2:26" x14ac:dyDescent="0.15">
      <c r="B437" s="16"/>
      <c r="C437" s="16"/>
      <c r="D437" s="41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2:26" x14ac:dyDescent="0.15">
      <c r="B438" s="16"/>
      <c r="C438" s="16"/>
      <c r="D438" s="41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2:26" x14ac:dyDescent="0.15">
      <c r="B439" s="16"/>
      <c r="C439" s="16"/>
      <c r="D439" s="41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2:26" x14ac:dyDescent="0.15">
      <c r="B440" s="16"/>
      <c r="C440" s="16"/>
      <c r="D440" s="41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2:26" x14ac:dyDescent="0.15">
      <c r="B441" s="16"/>
      <c r="C441" s="16"/>
      <c r="D441" s="41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2:26" x14ac:dyDescent="0.15">
      <c r="B442" s="16"/>
      <c r="C442" s="16"/>
      <c r="D442" s="41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2:26" x14ac:dyDescent="0.15">
      <c r="B443" s="16"/>
      <c r="C443" s="16"/>
      <c r="D443" s="41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2:26" x14ac:dyDescent="0.15">
      <c r="B444" s="16"/>
      <c r="C444" s="16"/>
      <c r="D444" s="41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2:26" x14ac:dyDescent="0.15">
      <c r="B445" s="16"/>
      <c r="C445" s="16"/>
      <c r="D445" s="41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2:26" x14ac:dyDescent="0.15">
      <c r="B446" s="16"/>
      <c r="C446" s="16"/>
      <c r="D446" s="41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2:26" x14ac:dyDescent="0.15">
      <c r="B447" s="16"/>
      <c r="C447" s="16"/>
      <c r="D447" s="41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2:26" x14ac:dyDescent="0.15">
      <c r="B448" s="16"/>
      <c r="C448" s="16"/>
      <c r="D448" s="41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2:26" x14ac:dyDescent="0.15">
      <c r="B449" s="16"/>
      <c r="C449" s="16"/>
      <c r="D449" s="41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2:26" x14ac:dyDescent="0.15">
      <c r="B450" s="16"/>
      <c r="C450" s="16"/>
      <c r="D450" s="41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2:26" x14ac:dyDescent="0.15">
      <c r="B451" s="16"/>
      <c r="C451" s="16"/>
      <c r="D451" s="41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2:26" x14ac:dyDescent="0.15">
      <c r="B452" s="16"/>
      <c r="C452" s="16"/>
      <c r="D452" s="41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2:26" x14ac:dyDescent="0.15">
      <c r="B453" s="16"/>
      <c r="C453" s="16"/>
      <c r="D453" s="41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2:26" x14ac:dyDescent="0.15">
      <c r="B454" s="16"/>
      <c r="C454" s="16"/>
      <c r="D454" s="41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2:26" x14ac:dyDescent="0.15">
      <c r="B455" s="16"/>
      <c r="C455" s="16"/>
      <c r="D455" s="41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2:26" x14ac:dyDescent="0.15">
      <c r="B456" s="16"/>
      <c r="C456" s="16"/>
      <c r="D456" s="41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2:26" x14ac:dyDescent="0.15">
      <c r="B457" s="16"/>
      <c r="C457" s="16"/>
      <c r="D457" s="41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2:26" x14ac:dyDescent="0.15">
      <c r="B458" s="16"/>
      <c r="C458" s="16"/>
      <c r="D458" s="41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2:26" x14ac:dyDescent="0.15">
      <c r="B459" s="16"/>
      <c r="C459" s="16"/>
      <c r="D459" s="41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2:26" x14ac:dyDescent="0.15">
      <c r="B460" s="16"/>
      <c r="C460" s="16"/>
      <c r="D460" s="41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2:26" x14ac:dyDescent="0.15">
      <c r="B461" s="16"/>
      <c r="C461" s="16"/>
      <c r="D461" s="41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2:26" x14ac:dyDescent="0.15">
      <c r="B462" s="16"/>
      <c r="C462" s="16"/>
      <c r="D462" s="41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2:26" x14ac:dyDescent="0.15">
      <c r="B463" s="16"/>
      <c r="C463" s="16"/>
      <c r="D463" s="41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2:26" x14ac:dyDescent="0.15">
      <c r="B464" s="16"/>
      <c r="C464" s="16"/>
      <c r="D464" s="41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2:26" x14ac:dyDescent="0.15">
      <c r="B465" s="16"/>
      <c r="C465" s="16"/>
      <c r="D465" s="41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2:26" x14ac:dyDescent="0.15">
      <c r="B466" s="16"/>
      <c r="C466" s="16"/>
      <c r="D466" s="41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2:26" x14ac:dyDescent="0.15">
      <c r="B467" s="16"/>
      <c r="C467" s="16"/>
      <c r="D467" s="41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2:26" x14ac:dyDescent="0.15">
      <c r="B468" s="16"/>
      <c r="C468" s="16"/>
      <c r="D468" s="41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2:26" x14ac:dyDescent="0.15">
      <c r="B469" s="16"/>
      <c r="C469" s="16"/>
      <c r="D469" s="41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2:26" x14ac:dyDescent="0.15">
      <c r="B470" s="16"/>
      <c r="C470" s="16"/>
      <c r="D470" s="41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2:26" x14ac:dyDescent="0.15">
      <c r="B471" s="16"/>
      <c r="C471" s="16"/>
      <c r="D471" s="41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2:26" x14ac:dyDescent="0.15">
      <c r="B472" s="16"/>
      <c r="C472" s="16"/>
      <c r="D472" s="41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2:26" x14ac:dyDescent="0.15">
      <c r="B473" s="16"/>
      <c r="C473" s="16"/>
      <c r="D473" s="41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2:26" x14ac:dyDescent="0.15">
      <c r="B474" s="16"/>
      <c r="C474" s="16"/>
      <c r="D474" s="41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2:26" x14ac:dyDescent="0.15">
      <c r="B475" s="16"/>
      <c r="C475" s="16"/>
      <c r="D475" s="41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2:26" x14ac:dyDescent="0.15">
      <c r="B476" s="16"/>
      <c r="C476" s="16"/>
      <c r="D476" s="41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2:26" x14ac:dyDescent="0.15">
      <c r="B477" s="16"/>
      <c r="C477" s="16"/>
      <c r="D477" s="41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2:26" x14ac:dyDescent="0.15">
      <c r="B478" s="16"/>
      <c r="C478" s="16"/>
      <c r="D478" s="41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2:26" x14ac:dyDescent="0.15">
      <c r="B479" s="16"/>
      <c r="C479" s="16"/>
      <c r="D479" s="41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2:26" x14ac:dyDescent="0.15">
      <c r="B480" s="16"/>
      <c r="C480" s="16"/>
      <c r="D480" s="41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2:26" x14ac:dyDescent="0.15">
      <c r="B481" s="16"/>
      <c r="C481" s="16"/>
      <c r="D481" s="41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2:26" x14ac:dyDescent="0.15">
      <c r="B482" s="16"/>
      <c r="C482" s="16"/>
      <c r="D482" s="41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2:26" x14ac:dyDescent="0.15">
      <c r="B483" s="16"/>
      <c r="C483" s="16"/>
      <c r="D483" s="41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2:26" x14ac:dyDescent="0.15">
      <c r="B484" s="16"/>
      <c r="C484" s="16"/>
      <c r="D484" s="41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2:26" x14ac:dyDescent="0.15">
      <c r="B485" s="16"/>
      <c r="C485" s="16"/>
      <c r="D485" s="41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2:26" x14ac:dyDescent="0.15">
      <c r="B486" s="16"/>
      <c r="C486" s="16"/>
      <c r="D486" s="41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2:26" x14ac:dyDescent="0.15">
      <c r="B487" s="16"/>
      <c r="C487" s="16"/>
      <c r="D487" s="41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2:26" x14ac:dyDescent="0.15">
      <c r="B488" s="16"/>
      <c r="C488" s="16"/>
      <c r="D488" s="41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2:26" x14ac:dyDescent="0.15">
      <c r="B489" s="16"/>
      <c r="C489" s="16"/>
      <c r="D489" s="41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2:26" x14ac:dyDescent="0.15">
      <c r="B490" s="16"/>
      <c r="C490" s="16"/>
      <c r="D490" s="41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2:26" x14ac:dyDescent="0.15">
      <c r="B491" s="16"/>
      <c r="C491" s="16"/>
      <c r="D491" s="41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2:26" x14ac:dyDescent="0.15">
      <c r="B492" s="16"/>
      <c r="C492" s="16"/>
      <c r="D492" s="41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2:26" x14ac:dyDescent="0.15">
      <c r="B493" s="16"/>
      <c r="C493" s="16"/>
      <c r="D493" s="41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2:26" x14ac:dyDescent="0.15">
      <c r="B494" s="16"/>
      <c r="C494" s="16"/>
      <c r="D494" s="41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2:26" x14ac:dyDescent="0.15">
      <c r="B495" s="16"/>
      <c r="C495" s="16"/>
      <c r="D495" s="41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2:26" x14ac:dyDescent="0.15">
      <c r="B496" s="16"/>
      <c r="C496" s="16"/>
      <c r="D496" s="41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2:26" x14ac:dyDescent="0.15">
      <c r="B497" s="16"/>
      <c r="C497" s="16"/>
      <c r="D497" s="41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2:26" x14ac:dyDescent="0.15">
      <c r="B498" s="16"/>
      <c r="C498" s="16"/>
      <c r="D498" s="41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2:26" x14ac:dyDescent="0.15">
      <c r="B499" s="16"/>
      <c r="C499" s="16"/>
      <c r="D499" s="41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2:26" x14ac:dyDescent="0.15">
      <c r="B500" s="16"/>
      <c r="C500" s="16"/>
      <c r="D500" s="41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2:26" x14ac:dyDescent="0.15">
      <c r="B501" s="16"/>
      <c r="C501" s="16"/>
      <c r="D501" s="41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2:26" x14ac:dyDescent="0.15">
      <c r="B502" s="16"/>
      <c r="C502" s="16"/>
      <c r="D502" s="41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2:26" x14ac:dyDescent="0.15">
      <c r="B503" s="16"/>
      <c r="C503" s="16"/>
      <c r="D503" s="41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2:26" x14ac:dyDescent="0.15">
      <c r="B504" s="16"/>
      <c r="C504" s="16"/>
      <c r="D504" s="41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S504" s="16"/>
      <c r="T504" s="16"/>
      <c r="U504" s="16"/>
      <c r="V504" s="16"/>
      <c r="W504" s="16"/>
      <c r="X504" s="16"/>
      <c r="Y504" s="16"/>
      <c r="Z504" s="16"/>
    </row>
    <row r="505" spans="2:26" x14ac:dyDescent="0.15">
      <c r="B505" s="16"/>
      <c r="C505" s="16"/>
      <c r="D505" s="41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S505" s="16"/>
      <c r="T505" s="16"/>
      <c r="U505" s="16"/>
      <c r="V505" s="16"/>
      <c r="W505" s="16"/>
      <c r="X505" s="16"/>
      <c r="Y505" s="16"/>
      <c r="Z505" s="16"/>
    </row>
    <row r="506" spans="2:26" x14ac:dyDescent="0.15">
      <c r="B506" s="16"/>
      <c r="C506" s="16"/>
      <c r="D506" s="41"/>
      <c r="E506" s="16"/>
      <c r="K506" s="16"/>
      <c r="L506" s="16"/>
      <c r="M506" s="16"/>
      <c r="N506" s="16"/>
      <c r="O506" s="16"/>
      <c r="S506" s="16"/>
      <c r="T506" s="16"/>
      <c r="U506" s="16"/>
      <c r="V506" s="16"/>
      <c r="W506" s="16"/>
      <c r="X506" s="16"/>
      <c r="Y506" s="16"/>
      <c r="Z506" s="16"/>
    </row>
    <row r="507" spans="2:26" x14ac:dyDescent="0.15">
      <c r="B507" s="16"/>
      <c r="C507" s="16"/>
      <c r="D507" s="41"/>
      <c r="E507" s="16"/>
      <c r="K507" s="16"/>
      <c r="L507" s="16"/>
      <c r="M507" s="16"/>
      <c r="N507" s="16"/>
      <c r="O507" s="16"/>
      <c r="S507" s="16"/>
      <c r="T507" s="16"/>
      <c r="U507" s="16"/>
      <c r="V507" s="16"/>
      <c r="W507" s="16"/>
      <c r="X507" s="16"/>
      <c r="Y507" s="16"/>
      <c r="Z507" s="16"/>
    </row>
    <row r="508" spans="2:26" x14ac:dyDescent="0.15">
      <c r="M508" s="16"/>
      <c r="N508" s="16"/>
      <c r="O508" s="16"/>
    </row>
    <row r="509" spans="2:26" x14ac:dyDescent="0.15">
      <c r="M509" s="16"/>
      <c r="N509" s="16"/>
      <c r="O509" s="16"/>
    </row>
  </sheetData>
  <sheetProtection sheet="1" scenarios="1"/>
  <mergeCells count="1">
    <mergeCell ref="D1:L1"/>
  </mergeCells>
  <pageMargins left="0.75" right="0.75" top="1" bottom="1" header="0.5" footer="0.5"/>
  <pageSetup orientation="portrait"/>
  <ignoredErrors>
    <ignoredError sqref="D3 D4:D204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09"/>
  <sheetViews>
    <sheetView zoomScale="120" zoomScaleNormal="120" workbookViewId="0">
      <selection activeCell="F5" sqref="F5"/>
    </sheetView>
  </sheetViews>
  <sheetFormatPr baseColWidth="10" defaultColWidth="8.83203125" defaultRowHeight="13" x14ac:dyDescent="0.15"/>
  <cols>
    <col min="1" max="1" width="5.1640625" customWidth="1"/>
    <col min="2" max="3" width="9.5" customWidth="1"/>
    <col min="4" max="5" width="9.1640625" hidden="1" customWidth="1"/>
    <col min="6" max="6" width="9.1640625" customWidth="1"/>
    <col min="7" max="7" width="11.1640625" customWidth="1"/>
    <col min="8" max="8" width="8.6640625" bestFit="1" customWidth="1"/>
    <col min="9" max="9" width="10.5" bestFit="1" customWidth="1"/>
    <col min="10" max="10" width="7.6640625" bestFit="1" customWidth="1"/>
    <col min="11" max="11" width="10.6640625" customWidth="1"/>
    <col min="12" max="12" width="11" bestFit="1" customWidth="1"/>
    <col min="13" max="13" width="10" customWidth="1"/>
    <col min="14" max="14" width="11.1640625" customWidth="1"/>
    <col min="16" max="19" width="8.83203125" hidden="1" customWidth="1"/>
  </cols>
  <sheetData>
    <row r="1" spans="1:19" ht="16" x14ac:dyDescent="0.2">
      <c r="C1" s="182" t="s">
        <v>65</v>
      </c>
      <c r="D1" s="183"/>
      <c r="E1" s="183"/>
      <c r="F1" s="183"/>
      <c r="G1" s="183"/>
      <c r="H1" s="183"/>
      <c r="I1" s="183"/>
      <c r="J1" s="183"/>
      <c r="K1" s="183"/>
      <c r="L1" s="184"/>
      <c r="M1" s="7"/>
      <c r="N1" s="8"/>
      <c r="O1" s="9"/>
      <c r="P1" s="9"/>
      <c r="Q1" s="9"/>
      <c r="R1" s="9"/>
      <c r="S1" s="9"/>
    </row>
    <row r="2" spans="1:19" x14ac:dyDescent="0.1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9" x14ac:dyDescent="0.15">
      <c r="A3" s="10"/>
      <c r="B3" s="9"/>
      <c r="C3" s="9"/>
      <c r="D3" s="9"/>
      <c r="E3" s="9"/>
      <c r="F3" s="9"/>
      <c r="G3" s="9"/>
      <c r="H3" s="9"/>
      <c r="I3" s="9"/>
      <c r="J3" s="9"/>
      <c r="L3" s="9"/>
      <c r="M3" s="9"/>
      <c r="N3" s="9"/>
      <c r="O3" s="9"/>
      <c r="P3" s="9"/>
    </row>
    <row r="4" spans="1:19" x14ac:dyDescent="0.15">
      <c r="A4" s="9"/>
      <c r="B4" s="1" t="str">
        <f>Histogram!D3</f>
        <v>Amount $</v>
      </c>
      <c r="C4" s="93" t="s">
        <v>53</v>
      </c>
      <c r="D4" s="92" t="s">
        <v>4</v>
      </c>
      <c r="E4" s="92" t="s">
        <v>5</v>
      </c>
      <c r="F4" s="86" t="s">
        <v>99</v>
      </c>
      <c r="G4" s="9"/>
      <c r="H4" s="9"/>
      <c r="K4" s="12"/>
      <c r="L4" s="9"/>
      <c r="M4" s="9"/>
      <c r="N4" s="9"/>
      <c r="O4" s="9"/>
      <c r="P4" s="9"/>
    </row>
    <row r="5" spans="1:19" x14ac:dyDescent="0.15">
      <c r="A5" s="9"/>
      <c r="B5" s="83">
        <f>IF(Histogram!D4&lt;&gt;"",Histogram!D4,"")</f>
        <v>1837</v>
      </c>
      <c r="C5" s="82">
        <f t="shared" ref="C5:C36" ca="1" si="0">IF(AND(B5&lt;&gt;"",$H$25&lt;&gt;""),(B5-$H$25)/$J$25,"")</f>
        <v>-2.3550740177202862</v>
      </c>
      <c r="D5" s="14">
        <f t="array" aca="1" ref="D5" ca="1">IF(B5&lt;&gt;"",(SUM(IF(B5&gt;Error,1,0))+1+(SUM(IF(B5=Error,1,0))-1)/2)/(n+1),"")</f>
        <v>9.0909090909090905E-3</v>
      </c>
      <c r="E5" s="14">
        <f t="shared" ref="E5:E36" ca="1" si="1">IF(D5&lt;&gt;"",NORMSINV(D5),"")</f>
        <v>-2.3618944465849721</v>
      </c>
      <c r="F5" s="166" t="str">
        <f ca="1">IF(C5&lt;&gt;"",IF(ABS(C5)&gt;=3,"Outlier",""),"")</f>
        <v/>
      </c>
      <c r="G5" s="9"/>
      <c r="H5" s="9"/>
      <c r="K5" s="9"/>
      <c r="L5" s="9"/>
      <c r="M5" s="9"/>
      <c r="N5" s="9"/>
      <c r="O5" s="9"/>
      <c r="P5" s="9"/>
    </row>
    <row r="6" spans="1:19" x14ac:dyDescent="0.15">
      <c r="A6" s="9"/>
      <c r="B6" s="83">
        <f>IF(Histogram!D5&lt;&gt;"",Histogram!D5,"")</f>
        <v>1923</v>
      </c>
      <c r="C6" s="82">
        <f t="shared" ca="1" si="0"/>
        <v>-2.2664419965138065</v>
      </c>
      <c r="D6" s="14">
        <f t="array" aca="1" ref="D6" ca="1">IF(B6&lt;&gt;"",(SUM(IF(B6&gt;Error,1,0))+1+(SUM(IF(B6=Error,1,0))-1)/2)/(n+1),"")</f>
        <v>1.8181818181818181E-2</v>
      </c>
      <c r="E6" s="14">
        <f t="shared" ca="1" si="1"/>
        <v>-2.0928377985057733</v>
      </c>
      <c r="F6" s="166" t="str">
        <f t="shared" ref="F6:F69" ca="1" si="2">IF(C6&lt;&gt;"",IF(ABS(C6)&gt;=3,"Outlier",""),"")</f>
        <v/>
      </c>
      <c r="G6" s="9"/>
      <c r="H6" s="9"/>
      <c r="N6" s="9"/>
      <c r="O6" s="9"/>
      <c r="P6" s="9"/>
    </row>
    <row r="7" spans="1:19" x14ac:dyDescent="0.15">
      <c r="A7" s="9"/>
      <c r="B7" s="83">
        <f>IF(Histogram!D6&lt;&gt;"",Histogram!D6,"")</f>
        <v>2448</v>
      </c>
      <c r="C7" s="82">
        <f t="shared" ca="1" si="0"/>
        <v>-1.7253744251951804</v>
      </c>
      <c r="D7" s="14">
        <f t="array" aca="1" ref="D7" ca="1">IF(B7&lt;&gt;"",(SUM(IF(B7&gt;Error,1,0))+1+(SUM(IF(B7=Error,1,0))-1)/2)/(n+1),"")</f>
        <v>2.7272727272727271E-2</v>
      </c>
      <c r="E7" s="14">
        <f t="shared" ca="1" si="1"/>
        <v>-1.9224794690779805</v>
      </c>
      <c r="F7" s="166" t="str">
        <f t="shared" ca="1" si="2"/>
        <v/>
      </c>
      <c r="G7" s="9"/>
      <c r="N7" s="9"/>
      <c r="O7" s="9"/>
      <c r="P7" s="9"/>
    </row>
    <row r="8" spans="1:19" x14ac:dyDescent="0.15">
      <c r="A8" s="9"/>
      <c r="B8" s="83">
        <f>IF(Histogram!D7&lt;&gt;"",Histogram!D7,"")</f>
        <v>2477</v>
      </c>
      <c r="C8" s="82">
        <f t="shared" ca="1" si="0"/>
        <v>-1.6954868831604373</v>
      </c>
      <c r="D8" s="14">
        <f t="array" aca="1" ref="D8" ca="1">IF(B8&lt;&gt;"",(SUM(IF(B8&gt;Error,1,0))+1+(SUM(IF(B8=Error,1,0))-1)/2)/(n+1),"")</f>
        <v>3.6363636363636362E-2</v>
      </c>
      <c r="E8" s="14">
        <f t="shared" ca="1" si="1"/>
        <v>-1.7945384156293689</v>
      </c>
      <c r="F8" s="166" t="str">
        <f t="shared" ca="1" si="2"/>
        <v/>
      </c>
      <c r="G8" s="9"/>
      <c r="K8" s="9"/>
      <c r="L8" s="9"/>
      <c r="M8" s="9"/>
      <c r="N8" s="9"/>
      <c r="O8" s="9"/>
      <c r="P8" s="9"/>
    </row>
    <row r="9" spans="1:19" x14ac:dyDescent="0.15">
      <c r="A9" s="9"/>
      <c r="B9" s="83">
        <f>IF(Histogram!D8&lt;&gt;"",Histogram!D8,"")</f>
        <v>2512</v>
      </c>
      <c r="C9" s="82">
        <f t="shared" ca="1" si="0"/>
        <v>-1.6594157117391954</v>
      </c>
      <c r="D9" s="14">
        <f t="array" aca="1" ref="D9" ca="1">IF(B9&lt;&gt;"",(SUM(IF(B9&gt;Error,1,0))+1+(SUM(IF(B9=Error,1,0))-1)/2)/(n+1),"")</f>
        <v>4.5454545454545456E-2</v>
      </c>
      <c r="E9" s="14">
        <f t="shared" ca="1" si="1"/>
        <v>-1.6906216295848977</v>
      </c>
      <c r="F9" s="166" t="str">
        <f t="shared" ca="1" si="2"/>
        <v/>
      </c>
      <c r="G9" s="9"/>
      <c r="K9" s="9"/>
      <c r="L9" s="9"/>
      <c r="M9" s="9"/>
      <c r="N9" s="9"/>
      <c r="O9" s="9"/>
      <c r="P9" s="9"/>
    </row>
    <row r="10" spans="1:19" x14ac:dyDescent="0.15">
      <c r="A10" s="9"/>
      <c r="B10" s="83">
        <f>IF(Histogram!D9&lt;&gt;"",Histogram!D9,"")</f>
        <v>2514</v>
      </c>
      <c r="C10" s="82">
        <f t="shared" ca="1" si="0"/>
        <v>-1.6573545019436959</v>
      </c>
      <c r="D10" s="14">
        <f t="array" aca="1" ref="D10" ca="1">IF(B10&lt;&gt;"",(SUM(IF(B10&gt;Error,1,0))+1+(SUM(IF(B10=Error,1,0))-1)/2)/(n+1),"")</f>
        <v>5.4545454545454543E-2</v>
      </c>
      <c r="E10" s="14">
        <f t="shared" ca="1" si="1"/>
        <v>-1.6022926552158763</v>
      </c>
      <c r="F10" s="166" t="str">
        <f t="shared" ca="1" si="2"/>
        <v/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9" x14ac:dyDescent="0.15">
      <c r="A11" s="9"/>
      <c r="B11" s="83">
        <f>IF(Histogram!D10&lt;&gt;"",Histogram!D10,"")</f>
        <v>2544</v>
      </c>
      <c r="C11" s="82">
        <f t="shared" ca="1" si="0"/>
        <v>-1.6264363550112031</v>
      </c>
      <c r="D11" s="14">
        <f t="array" aca="1" ref="D11" ca="1">IF(B11&lt;&gt;"",(SUM(IF(B11&gt;Error,1,0))+1+(SUM(IF(B11=Error,1,0))-1)/2)/(n+1),"")</f>
        <v>6.363636363636363E-2</v>
      </c>
      <c r="E11" s="14">
        <f t="shared" ca="1" si="1"/>
        <v>-1.5249453577626169</v>
      </c>
      <c r="F11" s="166" t="str">
        <f t="shared" ca="1" si="2"/>
        <v/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9" x14ac:dyDescent="0.15">
      <c r="A12" s="9"/>
      <c r="B12" s="83">
        <f>IF(Histogram!D11&lt;&gt;"",Histogram!D11,"")</f>
        <v>2578</v>
      </c>
      <c r="C12" s="82">
        <f t="shared" ca="1" si="0"/>
        <v>-1.591395788487711</v>
      </c>
      <c r="D12" s="14">
        <f t="array" aca="1" ref="D12" ca="1">IF(B12&lt;&gt;"",(SUM(IF(B12&gt;Error,1,0))+1+(SUM(IF(B12=Error,1,0))-1)/2)/(n+1),"")</f>
        <v>7.2727272727272724E-2</v>
      </c>
      <c r="E12" s="14">
        <f t="shared" ca="1" si="1"/>
        <v>-1.4557760251170171</v>
      </c>
      <c r="F12" s="166" t="str">
        <f t="shared" ca="1" si="2"/>
        <v/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9" x14ac:dyDescent="0.15">
      <c r="A13" s="9"/>
      <c r="B13" s="83">
        <f>IF(Histogram!D12&lt;&gt;"",Histogram!D12,"")</f>
        <v>2583</v>
      </c>
      <c r="C13" s="82">
        <f t="shared" ca="1" si="0"/>
        <v>-1.5862427639989622</v>
      </c>
      <c r="D13" s="14">
        <f t="array" aca="1" ref="D13" ca="1">IF(B13&lt;&gt;"",(SUM(IF(B13&gt;Error,1,0))+1+(SUM(IF(B13=Error,1,0))-1)/2)/(n+1),"")</f>
        <v>8.1818181818181818E-2</v>
      </c>
      <c r="E13" s="14">
        <f t="shared" ca="1" si="1"/>
        <v>-1.3929451967300128</v>
      </c>
      <c r="F13" s="166" t="str">
        <f t="shared" ca="1" si="2"/>
        <v/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9" x14ac:dyDescent="0.15">
      <c r="A14" s="9"/>
      <c r="B14" s="83">
        <f>IF(Histogram!D13&lt;&gt;"",Histogram!D13,"")</f>
        <v>2600</v>
      </c>
      <c r="C14" s="82">
        <f t="shared" ca="1" si="0"/>
        <v>-1.5687224807372164</v>
      </c>
      <c r="D14" s="14">
        <f t="array" aca="1" ref="D14" ca="1">IF(B14&lt;&gt;"",(SUM(IF(B14&gt;Error,1,0))+1+(SUM(IF(B14=Error,1,0))-1)/2)/(n+1),"")</f>
        <v>9.5454545454545459E-2</v>
      </c>
      <c r="E14" s="14">
        <f t="shared" ca="1" si="1"/>
        <v>-1.3078945128850099</v>
      </c>
      <c r="F14" s="166" t="str">
        <f t="shared" ca="1" si="2"/>
        <v/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9" x14ac:dyDescent="0.15">
      <c r="A15" s="9"/>
      <c r="B15" s="83">
        <f>IF(Histogram!D14&lt;&gt;"",Histogram!D14,"")</f>
        <v>2600</v>
      </c>
      <c r="C15" s="82">
        <f t="shared" ca="1" si="0"/>
        <v>-1.5687224807372164</v>
      </c>
      <c r="D15" s="14">
        <f t="array" aca="1" ref="D15" ca="1">IF(B15&lt;&gt;"",(SUM(IF(B15&gt;Error,1,0))+1+(SUM(IF(B15=Error,1,0))-1)/2)/(n+1),"")</f>
        <v>9.5454545454545459E-2</v>
      </c>
      <c r="E15" s="14">
        <f t="shared" ca="1" si="1"/>
        <v>-1.3078945128850099</v>
      </c>
      <c r="F15" s="166" t="str">
        <f t="shared" ca="1" si="2"/>
        <v/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9" x14ac:dyDescent="0.15">
      <c r="A16" s="9"/>
      <c r="B16" s="83">
        <f>IF(Histogram!D15&lt;&gt;"",Histogram!D15,"")</f>
        <v>2601</v>
      </c>
      <c r="C16" s="82">
        <f t="shared" ca="1" si="0"/>
        <v>-1.5676918758394665</v>
      </c>
      <c r="D16" s="14">
        <f t="array" aca="1" ref="D16" ca="1">IF(B16&lt;&gt;"",(SUM(IF(B16&gt;Error,1,0))+1+(SUM(IF(B16=Error,1,0))-1)/2)/(n+1),"")</f>
        <v>0.10909090909090909</v>
      </c>
      <c r="E16" s="14">
        <f t="shared" ca="1" si="1"/>
        <v>-1.2313772057634222</v>
      </c>
      <c r="F16" s="166" t="str">
        <f t="shared" ca="1" si="2"/>
        <v/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8" x14ac:dyDescent="0.15">
      <c r="A17" s="9"/>
      <c r="B17" s="83">
        <f>IF(Histogram!D16&lt;&gt;"",Histogram!D16,"")</f>
        <v>2705</v>
      </c>
      <c r="C17" s="82">
        <f t="shared" ca="1" si="0"/>
        <v>-1.4605089664734912</v>
      </c>
      <c r="D17" s="14">
        <f t="array" aca="1" ref="D17" ca="1">IF(B17&lt;&gt;"",(SUM(IF(B17&gt;Error,1,0))+1+(SUM(IF(B17=Error,1,0))-1)/2)/(n+1),"")</f>
        <v>0.11818181818181818</v>
      </c>
      <c r="E17" s="14">
        <f t="shared" ca="1" si="1"/>
        <v>-1.1841248707343368</v>
      </c>
      <c r="F17" s="166" t="str">
        <f t="shared" ca="1" si="2"/>
        <v/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8" x14ac:dyDescent="0.15">
      <c r="A18" s="9"/>
      <c r="B18" s="83">
        <f>IF(Histogram!D17&lt;&gt;"",Histogram!D17,"")</f>
        <v>2731</v>
      </c>
      <c r="C18" s="82">
        <f t="shared" ca="1" si="0"/>
        <v>-1.4337132391319973</v>
      </c>
      <c r="D18" s="14">
        <f t="array" aca="1" ref="D18" ca="1">IF(B18&lt;&gt;"",(SUM(IF(B18&gt;Error,1,0))+1+(SUM(IF(B18=Error,1,0))-1)/2)/(n+1),"")</f>
        <v>0.13181818181818181</v>
      </c>
      <c r="E18" s="14">
        <f t="shared" ca="1" si="1"/>
        <v>-1.117837590494281</v>
      </c>
      <c r="F18" s="166" t="str">
        <f t="shared" ca="1" si="2"/>
        <v/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8" x14ac:dyDescent="0.15">
      <c r="A19" s="9"/>
      <c r="B19" s="83">
        <f>IF(Histogram!D18&lt;&gt;"",Histogram!D18,"")</f>
        <v>2731</v>
      </c>
      <c r="C19" s="82">
        <f t="shared" ca="1" si="0"/>
        <v>-1.4337132391319973</v>
      </c>
      <c r="D19" s="14">
        <f t="array" aca="1" ref="D19" ca="1">IF(B19&lt;&gt;"",(SUM(IF(B19&gt;Error,1,0))+1+(SUM(IF(B19=Error,1,0))-1)/2)/(n+1),"")</f>
        <v>0.13181818181818181</v>
      </c>
      <c r="E19" s="14">
        <f t="shared" ca="1" si="1"/>
        <v>-1.117837590494281</v>
      </c>
      <c r="F19" s="166" t="str">
        <f t="shared" ca="1" si="2"/>
        <v/>
      </c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8" x14ac:dyDescent="0.15">
      <c r="A20" s="9"/>
      <c r="B20" s="83">
        <f>IF(Histogram!D19&lt;&gt;"",Histogram!D19,"")</f>
        <v>2789</v>
      </c>
      <c r="C20" s="82">
        <f t="shared" ca="1" si="0"/>
        <v>-1.3739381550625109</v>
      </c>
      <c r="D20" s="14">
        <f t="array" aca="1" ref="D20" ca="1">IF(B20&lt;&gt;"",(SUM(IF(B20&gt;Error,1,0))+1+(SUM(IF(B20=Error,1,0))-1)/2)/(n+1),"")</f>
        <v>0.14545454545454545</v>
      </c>
      <c r="E20" s="14">
        <f t="shared" ca="1" si="1"/>
        <v>-1.0561294201171838</v>
      </c>
      <c r="F20" s="166" t="str">
        <f t="shared" ca="1" si="2"/>
        <v/>
      </c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8" x14ac:dyDescent="0.15">
      <c r="A21" s="9"/>
      <c r="B21" s="83">
        <f>IF(Histogram!D20&lt;&gt;"",Histogram!D20,"")</f>
        <v>2921</v>
      </c>
      <c r="C21" s="82">
        <f t="shared" ca="1" si="0"/>
        <v>-1.2378983085595421</v>
      </c>
      <c r="D21" s="14">
        <f t="array" aca="1" ref="D21" ca="1">IF(B21&lt;&gt;"",(SUM(IF(B21&gt;Error,1,0))+1+(SUM(IF(B21=Error,1,0))-1)/2)/(n+1),"")</f>
        <v>0.15454545454545454</v>
      </c>
      <c r="E21" s="14">
        <f t="shared" ca="1" si="1"/>
        <v>-1.0171314326204672</v>
      </c>
      <c r="F21" s="166" t="str">
        <f t="shared" ca="1" si="2"/>
        <v/>
      </c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8" x14ac:dyDescent="0.15">
      <c r="A22" s="9"/>
      <c r="B22" s="83">
        <f>IF(Histogram!D21&lt;&gt;"",Histogram!D21,"")</f>
        <v>2972</v>
      </c>
      <c r="C22" s="82">
        <f t="shared" ca="1" si="0"/>
        <v>-1.1853374587743042</v>
      </c>
      <c r="D22" s="14">
        <f t="array" aca="1" ref="D22" ca="1">IF(B22&lt;&gt;"",(SUM(IF(B22&gt;Error,1,0))+1+(SUM(IF(B22=Error,1,0))-1)/2)/(n+1),"")</f>
        <v>0.16363636363636364</v>
      </c>
      <c r="E22" s="14">
        <f t="shared" ca="1" si="1"/>
        <v>-0.97962202818372202</v>
      </c>
      <c r="F22" s="166" t="str">
        <f t="shared" ca="1" si="2"/>
        <v/>
      </c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8" x14ac:dyDescent="0.15">
      <c r="A23" s="9"/>
      <c r="B23" s="83">
        <f>IF(Histogram!D22&lt;&gt;"",Histogram!D22,"")</f>
        <v>2995</v>
      </c>
      <c r="C23" s="82">
        <f t="shared" ca="1" si="0"/>
        <v>-1.1616335461260596</v>
      </c>
      <c r="D23" s="14">
        <f t="array" aca="1" ref="D23" ca="1">IF(B23&lt;&gt;"",(SUM(IF(B23&gt;Error,1,0))+1+(SUM(IF(B23=Error,1,0))-1)/2)/(n+1),"")</f>
        <v>0.17272727272727273</v>
      </c>
      <c r="E23" s="14">
        <f t="shared" ca="1" si="1"/>
        <v>-0.94344263258565308</v>
      </c>
      <c r="F23" s="166" t="str">
        <f t="shared" ca="1" si="2"/>
        <v/>
      </c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8" x14ac:dyDescent="0.15">
      <c r="A24" s="9"/>
      <c r="B24" s="83">
        <f>IF(Histogram!D23&lt;&gt;"",Histogram!D23,"")</f>
        <v>3020</v>
      </c>
      <c r="C24" s="82">
        <f t="shared" ca="1" si="0"/>
        <v>-1.1358684236823153</v>
      </c>
      <c r="D24" s="14">
        <f t="array" aca="1" ref="D24" ca="1">IF(B24&lt;&gt;"",(SUM(IF(B24&gt;Error,1,0))+1+(SUM(IF(B24=Error,1,0))-1)/2)/(n+1),"")</f>
        <v>0.18181818181818182</v>
      </c>
      <c r="E24" s="14">
        <f t="shared" ca="1" si="1"/>
        <v>-0.9084578685373853</v>
      </c>
      <c r="F24" s="166" t="str">
        <f t="shared" ca="1" si="2"/>
        <v/>
      </c>
      <c r="G24" s="9"/>
      <c r="H24" s="1" t="s">
        <v>34</v>
      </c>
      <c r="I24" s="1" t="s">
        <v>33</v>
      </c>
      <c r="J24" s="1" t="s">
        <v>52</v>
      </c>
      <c r="K24" s="1" t="s">
        <v>51</v>
      </c>
      <c r="L24" s="1" t="s">
        <v>50</v>
      </c>
      <c r="M24" s="1" t="s">
        <v>49</v>
      </c>
    </row>
    <row r="25" spans="1:18" x14ac:dyDescent="0.15">
      <c r="A25" s="9"/>
      <c r="B25" s="83">
        <f>IF(Histogram!D24&lt;&gt;"",Histogram!D24,"")</f>
        <v>3067</v>
      </c>
      <c r="C25" s="82">
        <f t="shared" ca="1" si="0"/>
        <v>-1.0874299934880765</v>
      </c>
      <c r="D25" s="14">
        <f t="array" aca="1" ref="D25" ca="1">IF(B25&lt;&gt;"",(SUM(IF(B25&gt;Error,1,0))+1+(SUM(IF(B25=Error,1,0))-1)/2)/(n+1),"")</f>
        <v>0.19090909090909092</v>
      </c>
      <c r="E25" s="14">
        <f t="shared" ca="1" si="1"/>
        <v>-0.87455114194530725</v>
      </c>
      <c r="F25" s="166" t="str">
        <f t="shared" ca="1" si="2"/>
        <v/>
      </c>
      <c r="G25" s="9"/>
      <c r="H25" s="24">
        <f ca="1">IF(B5&lt;&gt;"",AVERAGE(NQ),"")</f>
        <v>4122.1376146788989</v>
      </c>
      <c r="I25" s="24">
        <f ca="1">IF(B5&lt;&gt;"",MEDIAN(NQ),"")</f>
        <v>4137</v>
      </c>
      <c r="J25" s="24">
        <f ca="1">IF(B5&lt;&gt;"",STDEV(NQ),"")</f>
        <v>970.3039469183708</v>
      </c>
      <c r="K25" s="24">
        <f ca="1">IF(B5&lt;&gt;"",VAR(NQ),"")</f>
        <v>941489.74940536858</v>
      </c>
      <c r="L25" s="84">
        <f ca="1">COUNTIF(zscore,"&lt;=-3")</f>
        <v>0</v>
      </c>
      <c r="M25" s="27">
        <f ca="1">COUNTIF(zscore,"&gt;=3")</f>
        <v>0</v>
      </c>
    </row>
    <row r="26" spans="1:18" x14ac:dyDescent="0.15">
      <c r="A26" s="9"/>
      <c r="B26" s="83">
        <f>IF(Histogram!D25&lt;&gt;"",Histogram!D25,"")</f>
        <v>3121</v>
      </c>
      <c r="C26" s="82">
        <f t="shared" ca="1" si="0"/>
        <v>-1.0317773290095893</v>
      </c>
      <c r="D26" s="14">
        <f t="array" aca="1" ref="D26" ca="1">IF(B26&lt;&gt;"",(SUM(IF(B26&gt;Error,1,0))+1+(SUM(IF(B26=Error,1,0))-1)/2)/(n+1),"")</f>
        <v>0.2</v>
      </c>
      <c r="E26" s="14">
        <f t="shared" ca="1" si="1"/>
        <v>-0.84162123357291452</v>
      </c>
      <c r="F26" s="166" t="str">
        <f t="shared" ca="1" si="2"/>
        <v/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8" x14ac:dyDescent="0.15">
      <c r="A27" s="9"/>
      <c r="B27" s="83">
        <f>IF(Histogram!D26&lt;&gt;"",Histogram!D26,"")</f>
        <v>3159</v>
      </c>
      <c r="C27" s="82">
        <f t="shared" ca="1" si="0"/>
        <v>-0.9926143428950982</v>
      </c>
      <c r="D27" s="14">
        <f t="array" aca="1" ref="D27" ca="1">IF(B27&lt;&gt;"",(SUM(IF(B27&gt;Error,1,0))+1+(SUM(IF(B27=Error,1,0))-1)/2)/(n+1),"")</f>
        <v>0.20909090909090908</v>
      </c>
      <c r="E27" s="14">
        <f t="shared" ca="1" si="1"/>
        <v>-0.80957963211883521</v>
      </c>
      <c r="F27" s="166" t="str">
        <f t="shared" ca="1" si="2"/>
        <v/>
      </c>
      <c r="G27" s="9"/>
      <c r="H27" s="9"/>
      <c r="I27" s="91"/>
      <c r="J27" s="89"/>
      <c r="K27" s="88"/>
      <c r="L27" s="90"/>
      <c r="M27" s="9"/>
      <c r="N27" s="9"/>
      <c r="O27" s="9"/>
    </row>
    <row r="28" spans="1:18" x14ac:dyDescent="0.15">
      <c r="A28" s="9"/>
      <c r="B28" s="83">
        <f>IF(Histogram!D27&lt;&gt;"",Histogram!D27,"")</f>
        <v>3259</v>
      </c>
      <c r="C28" s="82">
        <f t="shared" ca="1" si="0"/>
        <v>-0.88955385312012181</v>
      </c>
      <c r="D28" s="14">
        <f t="array" aca="1" ref="D28" ca="1">IF(B28&lt;&gt;"",(SUM(IF(B28&gt;Error,1,0))+1+(SUM(IF(B28=Error,1,0))-1)/2)/(n+1),"")</f>
        <v>0.21818181818181817</v>
      </c>
      <c r="E28" s="14">
        <f t="shared" ca="1" si="1"/>
        <v>-0.77834842238484403</v>
      </c>
      <c r="F28" s="166" t="str">
        <f t="shared" ca="1" si="2"/>
        <v/>
      </c>
      <c r="G28" s="9"/>
      <c r="H28" s="9"/>
      <c r="I28" s="9"/>
      <c r="J28" s="9"/>
      <c r="K28" s="9"/>
      <c r="L28" s="87"/>
      <c r="M28" s="9"/>
      <c r="N28" s="9"/>
    </row>
    <row r="29" spans="1:18" x14ac:dyDescent="0.15">
      <c r="A29" s="9"/>
      <c r="B29" s="83">
        <f>IF(Histogram!D28&lt;&gt;"",Histogram!D28,"")</f>
        <v>3348</v>
      </c>
      <c r="C29" s="82">
        <f t="shared" ca="1" si="0"/>
        <v>-0.79783001722039282</v>
      </c>
      <c r="D29" s="14">
        <f t="array" aca="1" ref="D29" ca="1">IF(B29&lt;&gt;"",(SUM(IF(B29&gt;Error,1,0))+1+(SUM(IF(B29=Error,1,0))-1)/2)/(n+1),"")</f>
        <v>0.22727272727272727</v>
      </c>
      <c r="E29" s="14">
        <f t="shared" ca="1" si="1"/>
        <v>-0.74785859476330196</v>
      </c>
      <c r="F29" s="166" t="str">
        <f t="shared" ca="1" si="2"/>
        <v/>
      </c>
      <c r="G29" s="9"/>
      <c r="H29" s="9"/>
      <c r="I29" s="9"/>
      <c r="J29" s="9"/>
      <c r="K29" s="9"/>
      <c r="L29" s="9"/>
      <c r="M29" s="9"/>
      <c r="N29" s="9"/>
    </row>
    <row r="30" spans="1:18" x14ac:dyDescent="0.15">
      <c r="A30" s="9"/>
      <c r="B30" s="83">
        <f>IF(Histogram!D29&lt;&gt;"",Histogram!D29,"")</f>
        <v>3350</v>
      </c>
      <c r="C30" s="82">
        <f t="shared" ca="1" si="0"/>
        <v>-0.79576880742489331</v>
      </c>
      <c r="D30" s="14">
        <f t="array" aca="1" ref="D30" ca="1">IF(B30&lt;&gt;"",(SUM(IF(B30&gt;Error,1,0))+1+(SUM(IF(B30=Error,1,0))-1)/2)/(n+1),"")</f>
        <v>0.23636363636363636</v>
      </c>
      <c r="E30" s="14">
        <f t="shared" ca="1" si="1"/>
        <v>-0.71804867851300969</v>
      </c>
      <c r="F30" s="166" t="str">
        <f t="shared" ca="1" si="2"/>
        <v/>
      </c>
      <c r="G30" s="9"/>
      <c r="H30" s="89"/>
      <c r="I30" s="9"/>
      <c r="J30" s="9"/>
      <c r="K30" s="9"/>
      <c r="L30" s="9"/>
      <c r="M30" s="88"/>
      <c r="N30" s="9"/>
      <c r="O30" s="9"/>
      <c r="P30" s="9"/>
    </row>
    <row r="31" spans="1:18" x14ac:dyDescent="0.15">
      <c r="A31" s="9"/>
      <c r="B31" s="83">
        <f>IF(Histogram!D30&lt;&gt;"",Histogram!D30,"")</f>
        <v>3586</v>
      </c>
      <c r="C31" s="82">
        <f t="shared" ca="1" si="0"/>
        <v>-0.55254605155594894</v>
      </c>
      <c r="D31" s="14">
        <f t="array" aca="1" ref="D31" ca="1">IF(B31&lt;&gt;"",(SUM(IF(B31&gt;Error,1,0))+1+(SUM(IF(B31=Error,1,0))-1)/2)/(n+1),"")</f>
        <v>0.24545454545454545</v>
      </c>
      <c r="E31" s="14">
        <f t="shared" ca="1" si="1"/>
        <v>-0.68886362670887458</v>
      </c>
      <c r="F31" s="166" t="str">
        <f t="shared" ca="1" si="2"/>
        <v/>
      </c>
      <c r="G31" s="9"/>
      <c r="H31" s="9"/>
      <c r="I31" s="9"/>
      <c r="J31" s="9"/>
      <c r="K31" s="9"/>
      <c r="L31" s="9"/>
      <c r="M31" s="87"/>
      <c r="N31" s="9"/>
      <c r="O31" s="9"/>
      <c r="P31" s="9"/>
    </row>
    <row r="32" spans="1:18" x14ac:dyDescent="0.15">
      <c r="A32" s="9"/>
      <c r="B32" s="83">
        <f>IF(Histogram!D31&lt;&gt;"",Histogram!D31,"")</f>
        <v>3605</v>
      </c>
      <c r="C32" s="82">
        <f t="shared" ca="1" si="0"/>
        <v>-0.5329645584987035</v>
      </c>
      <c r="D32" s="14">
        <f t="array" aca="1" ref="D32" ca="1">IF(B32&lt;&gt;"",(SUM(IF(B32&gt;Error,1,0))+1+(SUM(IF(B32=Error,1,0))-1)/2)/(n+1),"")</f>
        <v>0.25454545454545452</v>
      </c>
      <c r="E32" s="14">
        <f t="shared" ca="1" si="1"/>
        <v>-0.66025389885446362</v>
      </c>
      <c r="F32" s="166" t="str">
        <f t="shared" ca="1" si="2"/>
        <v/>
      </c>
      <c r="G32" s="9"/>
      <c r="H32" s="9"/>
      <c r="I32" s="9"/>
      <c r="J32" s="9"/>
      <c r="K32" s="9"/>
      <c r="L32" s="9"/>
      <c r="M32" s="9"/>
      <c r="N32" s="9"/>
      <c r="O32" s="9"/>
      <c r="P32" t="s">
        <v>48</v>
      </c>
      <c r="R32" t="s">
        <v>47</v>
      </c>
    </row>
    <row r="33" spans="1:19" x14ac:dyDescent="0.15">
      <c r="A33" s="9"/>
      <c r="B33" s="83">
        <f>IF(Histogram!D32&lt;&gt;"",Histogram!D32,"")</f>
        <v>3611</v>
      </c>
      <c r="C33" s="82">
        <f t="shared" ca="1" si="0"/>
        <v>-0.52678092911220487</v>
      </c>
      <c r="D33" s="14">
        <f t="array" aca="1" ref="D33" ca="1">IF(B33&lt;&gt;"",(SUM(IF(B33&gt;Error,1,0))+1+(SUM(IF(B33=Error,1,0))-1)/2)/(n+1),"")</f>
        <v>0.26363636363636361</v>
      </c>
      <c r="E33" s="14">
        <f t="shared" ca="1" si="1"/>
        <v>-0.63217470022530065</v>
      </c>
      <c r="F33" s="166" t="str">
        <f t="shared" ca="1" si="2"/>
        <v/>
      </c>
      <c r="G33" s="9"/>
      <c r="H33" s="9"/>
      <c r="I33" s="9"/>
      <c r="J33" s="9"/>
      <c r="K33" s="9"/>
      <c r="L33" s="9"/>
      <c r="M33" s="9"/>
      <c r="N33" s="9"/>
      <c r="O33" s="9"/>
      <c r="P33">
        <f>H39</f>
        <v>1837</v>
      </c>
      <c r="Q33">
        <f>IF(P33&lt;&gt;"",2,"")</f>
        <v>2</v>
      </c>
      <c r="R33">
        <f>H39</f>
        <v>1837</v>
      </c>
      <c r="S33">
        <f>IF(R33&lt;&gt;"",2,"")</f>
        <v>2</v>
      </c>
    </row>
    <row r="34" spans="1:19" x14ac:dyDescent="0.15">
      <c r="A34" s="9"/>
      <c r="B34" s="83">
        <f>IF(Histogram!D33&lt;&gt;"",Histogram!D33,"")</f>
        <v>3623</v>
      </c>
      <c r="C34" s="82">
        <f t="shared" ca="1" si="0"/>
        <v>-0.51441367033920771</v>
      </c>
      <c r="D34" s="14">
        <f t="array" aca="1" ref="D34" ca="1">IF(B34&lt;&gt;"",(SUM(IF(B34&gt;Error,1,0))+1+(SUM(IF(B34=Error,1,0))-1)/2)/(n+1),"")</f>
        <v>0.27272727272727271</v>
      </c>
      <c r="E34" s="14">
        <f t="shared" ca="1" si="1"/>
        <v>-0.60458534658323715</v>
      </c>
      <c r="F34" s="166" t="str">
        <f t="shared" ca="1" si="2"/>
        <v/>
      </c>
      <c r="G34" s="9"/>
      <c r="H34" s="9"/>
      <c r="I34" s="9"/>
      <c r="J34" s="9"/>
      <c r="K34" s="9"/>
      <c r="L34" s="9"/>
      <c r="M34" s="9"/>
      <c r="N34" s="9"/>
      <c r="O34" s="9"/>
      <c r="P34">
        <f>I39</f>
        <v>3605</v>
      </c>
      <c r="Q34">
        <f>IF(P33&lt;&gt;"",2,"")</f>
        <v>2</v>
      </c>
      <c r="R34">
        <f>L39</f>
        <v>5965</v>
      </c>
      <c r="S34">
        <f>IF(R34&lt;&gt;"",2,"")</f>
        <v>2</v>
      </c>
    </row>
    <row r="35" spans="1:19" x14ac:dyDescent="0.15">
      <c r="A35" s="9"/>
      <c r="B35" s="83">
        <f>IF(Histogram!D34&lt;&gt;"",Histogram!D34,"")</f>
        <v>3675</v>
      </c>
      <c r="C35" s="82">
        <f t="shared" ca="1" si="0"/>
        <v>-0.46082221565622</v>
      </c>
      <c r="D35" s="14">
        <f t="array" aca="1" ref="D35" ca="1">IF(B35&lt;&gt;"",(SUM(IF(B35&gt;Error,1,0))+1+(SUM(IF(B35=Error,1,0))-1)/2)/(n+1),"")</f>
        <v>0.2818181818181818</v>
      </c>
      <c r="E35" s="14">
        <f t="shared" ca="1" si="1"/>
        <v>-0.57744872999290109</v>
      </c>
      <c r="F35" s="166" t="str">
        <f t="shared" ca="1" si="2"/>
        <v/>
      </c>
      <c r="G35" s="9"/>
      <c r="H35" s="9"/>
      <c r="I35" s="9"/>
      <c r="J35" s="9"/>
      <c r="K35" s="9"/>
      <c r="L35" s="9"/>
      <c r="M35" s="9"/>
      <c r="N35" s="9"/>
      <c r="O35" s="9"/>
      <c r="P35">
        <f>P34</f>
        <v>3605</v>
      </c>
      <c r="Q35">
        <f>IF(P33&lt;&gt;"",3,"")</f>
        <v>3</v>
      </c>
    </row>
    <row r="36" spans="1:19" x14ac:dyDescent="0.15">
      <c r="A36" s="9"/>
      <c r="B36" s="83">
        <f>IF(Histogram!D35&lt;&gt;"",Histogram!D35,"")</f>
        <v>3723</v>
      </c>
      <c r="C36" s="82">
        <f t="shared" ca="1" si="0"/>
        <v>-0.41135318056423131</v>
      </c>
      <c r="D36" s="14">
        <f t="array" aca="1" ref="D36" ca="1">IF(B36&lt;&gt;"",(SUM(IF(B36&gt;Error,1,0))+1+(SUM(IF(B36=Error,1,0))-1)/2)/(n+1),"")</f>
        <v>0.29090909090909089</v>
      </c>
      <c r="E36" s="14">
        <f t="shared" ca="1" si="1"/>
        <v>-0.55073086678221428</v>
      </c>
      <c r="F36" s="166" t="str">
        <f t="shared" ca="1" si="2"/>
        <v/>
      </c>
      <c r="G36" s="9"/>
      <c r="H36" s="9"/>
      <c r="I36" s="9"/>
      <c r="J36" s="9"/>
      <c r="K36" s="9"/>
      <c r="L36" s="9"/>
      <c r="M36" s="9"/>
      <c r="N36" s="9"/>
      <c r="O36" s="9"/>
      <c r="P36">
        <f>J39</f>
        <v>4137</v>
      </c>
      <c r="Q36">
        <f>IF(P36&lt;&gt;"",3,"")</f>
        <v>3</v>
      </c>
    </row>
    <row r="37" spans="1:19" x14ac:dyDescent="0.15">
      <c r="A37" s="9"/>
      <c r="B37" s="83">
        <f>IF(Histogram!D36&lt;&gt;"",Histogram!D36,"")</f>
        <v>3730</v>
      </c>
      <c r="C37" s="82">
        <f t="shared" ref="C37:C68" ca="1" si="3">IF(AND(B37&lt;&gt;"",$H$25&lt;&gt;""),(B37-$H$25)/$J$25,"")</f>
        <v>-0.40413894627998298</v>
      </c>
      <c r="D37" s="14">
        <f t="array" aca="1" ref="D37" ca="1">IF(B37&lt;&gt;"",(SUM(IF(B37&gt;Error,1,0))+1+(SUM(IF(B37=Error,1,0))-1)/2)/(n+1),"")</f>
        <v>0.3</v>
      </c>
      <c r="E37" s="14">
        <f t="shared" ref="E37:E68" ca="1" si="4">IF(D37&lt;&gt;"",NORMSINV(D37),"")</f>
        <v>-0.52440051270804089</v>
      </c>
      <c r="F37" s="166" t="str">
        <f t="shared" ca="1" si="2"/>
        <v/>
      </c>
      <c r="G37" s="9"/>
      <c r="H37" s="9"/>
      <c r="I37" s="9"/>
      <c r="J37" s="9"/>
      <c r="K37" s="9"/>
      <c r="L37" s="9"/>
      <c r="M37" s="9"/>
      <c r="N37" s="9"/>
      <c r="O37" s="9"/>
      <c r="P37">
        <f>P36</f>
        <v>4137</v>
      </c>
      <c r="Q37">
        <f>IF(P37&lt;&gt;"",1,"")</f>
        <v>1</v>
      </c>
    </row>
    <row r="38" spans="1:19" x14ac:dyDescent="0.15">
      <c r="A38" s="9"/>
      <c r="B38" s="83">
        <f>IF(Histogram!D37&lt;&gt;"",Histogram!D37,"")</f>
        <v>3866</v>
      </c>
      <c r="C38" s="82">
        <f t="shared" ca="1" si="3"/>
        <v>-0.26397668018601506</v>
      </c>
      <c r="D38" s="14">
        <f t="array" aca="1" ref="D38" ca="1">IF(B38&lt;&gt;"",(SUM(IF(B38&gt;Error,1,0))+1+(SUM(IF(B38=Error,1,0))-1)/2)/(n+1),"")</f>
        <v>0.30909090909090908</v>
      </c>
      <c r="E38" s="14">
        <f t="shared" ca="1" si="4"/>
        <v>-0.49842883345871808</v>
      </c>
      <c r="F38" s="166" t="str">
        <f t="shared" ca="1" si="2"/>
        <v/>
      </c>
      <c r="G38" s="9"/>
      <c r="H38" s="1" t="s">
        <v>31</v>
      </c>
      <c r="I38" s="1" t="s">
        <v>77</v>
      </c>
      <c r="J38" s="1" t="s">
        <v>78</v>
      </c>
      <c r="K38" s="1" t="s">
        <v>79</v>
      </c>
      <c r="L38" s="1" t="s">
        <v>30</v>
      </c>
      <c r="M38" s="9"/>
      <c r="N38" s="9"/>
      <c r="O38" s="9"/>
      <c r="P38">
        <f>P36</f>
        <v>4137</v>
      </c>
      <c r="Q38">
        <f>IF(P38&lt;&gt;"",3,"")</f>
        <v>3</v>
      </c>
    </row>
    <row r="39" spans="1:19" x14ac:dyDescent="0.15">
      <c r="A39" s="9"/>
      <c r="B39" s="83">
        <f>IF(Histogram!D38&lt;&gt;"",Histogram!D38,"")</f>
        <v>3890</v>
      </c>
      <c r="C39" s="82">
        <f t="shared" ca="1" si="3"/>
        <v>-0.23924216264002071</v>
      </c>
      <c r="D39" s="14">
        <f t="array" aca="1" ref="D39" ca="1">IF(B39&lt;&gt;"",(SUM(IF(B39&gt;Error,1,0))+1+(SUM(IF(B39=Error,1,0))-1)/2)/(n+1),"")</f>
        <v>0.32272727272727275</v>
      </c>
      <c r="E39" s="14">
        <f t="shared" ca="1" si="4"/>
        <v>-0.46008592634944767</v>
      </c>
      <c r="F39" s="166" t="str">
        <f t="shared" ca="1" si="2"/>
        <v/>
      </c>
      <c r="G39" s="9"/>
      <c r="H39" s="84">
        <f>IF(B5&lt;&gt;"",MIN(DataBox),"")</f>
        <v>1837</v>
      </c>
      <c r="I39" s="84">
        <f>IF(B5&lt;&gt;"",QUARTILE(DataBox,1),"")</f>
        <v>3605</v>
      </c>
      <c r="J39" s="84">
        <f>IF(B5&lt;&gt;"",MEDIAN(DataBox),"")</f>
        <v>4137</v>
      </c>
      <c r="K39" s="84">
        <f>IF(B5&lt;&gt;"",QUARTILE(DataBox,3),"")</f>
        <v>4927</v>
      </c>
      <c r="L39" s="84">
        <f>IF(B5&lt;&gt;"",MAX(DataBox),"")</f>
        <v>5965</v>
      </c>
      <c r="M39" s="9"/>
      <c r="N39" s="9"/>
      <c r="O39" s="9"/>
      <c r="P39">
        <f>K39</f>
        <v>4927</v>
      </c>
      <c r="Q39">
        <f>IF(P39&lt;&gt;"",3,"")</f>
        <v>3</v>
      </c>
    </row>
    <row r="40" spans="1:19" x14ac:dyDescent="0.15">
      <c r="A40" s="9"/>
      <c r="B40" s="83">
        <f>IF(Histogram!D39&lt;&gt;"",Histogram!D39,"")</f>
        <v>3890</v>
      </c>
      <c r="C40" s="82">
        <f t="shared" ca="1" si="3"/>
        <v>-0.23924216264002071</v>
      </c>
      <c r="D40" s="14">
        <f t="array" aca="1" ref="D40" ca="1">IF(B40&lt;&gt;"",(SUM(IF(B40&gt;Error,1,0))+1+(SUM(IF(B40=Error,1,0))-1)/2)/(n+1),"")</f>
        <v>0.32272727272727275</v>
      </c>
      <c r="E40" s="14">
        <f t="shared" ca="1" si="4"/>
        <v>-0.46008592634944767</v>
      </c>
      <c r="F40" s="166" t="str">
        <f t="shared" ca="1" si="2"/>
        <v/>
      </c>
      <c r="G40" s="9"/>
      <c r="H40" s="9"/>
      <c r="I40" s="9"/>
      <c r="J40" s="9"/>
      <c r="K40" s="9"/>
      <c r="L40" s="9"/>
      <c r="M40" s="9"/>
      <c r="N40" s="9"/>
      <c r="O40" s="9"/>
      <c r="P40">
        <f>P39</f>
        <v>4927</v>
      </c>
      <c r="Q40">
        <f>IF(P40&lt;&gt;"",2,"")</f>
        <v>2</v>
      </c>
    </row>
    <row r="41" spans="1:19" x14ac:dyDescent="0.15">
      <c r="A41" s="9"/>
      <c r="B41" s="83">
        <f>IF(Histogram!D40&lt;&gt;"",Histogram!D40,"")</f>
        <v>3893</v>
      </c>
      <c r="C41" s="82">
        <f t="shared" ca="1" si="3"/>
        <v>-0.23615034794677142</v>
      </c>
      <c r="D41" s="14">
        <f t="array" aca="1" ref="D41" ca="1">IF(B41&lt;&gt;"",(SUM(IF(B41&gt;Error,1,0))+1+(SUM(IF(B41=Error,1,0))-1)/2)/(n+1),"")</f>
        <v>0.33636363636363636</v>
      </c>
      <c r="E41" s="14">
        <f t="shared" ca="1" si="4"/>
        <v>-0.42240795461816921</v>
      </c>
      <c r="F41" s="166" t="str">
        <f t="shared" ca="1" si="2"/>
        <v/>
      </c>
      <c r="G41" s="9"/>
      <c r="H41" s="1" t="s">
        <v>46</v>
      </c>
      <c r="I41" s="1" t="s">
        <v>45</v>
      </c>
      <c r="J41" s="86" t="s">
        <v>26</v>
      </c>
      <c r="K41" s="9"/>
      <c r="L41" s="9"/>
      <c r="M41" s="9"/>
      <c r="N41" s="9"/>
      <c r="O41" s="9"/>
      <c r="P41">
        <f>L39</f>
        <v>5965</v>
      </c>
      <c r="Q41">
        <f>IF(P41&lt;&gt;"",2,"")</f>
        <v>2</v>
      </c>
    </row>
    <row r="42" spans="1:19" x14ac:dyDescent="0.15">
      <c r="A42" s="9"/>
      <c r="B42" s="83">
        <f>IF(Histogram!D41&lt;&gt;"",Histogram!D41,"")</f>
        <v>3912</v>
      </c>
      <c r="C42" s="82">
        <f t="shared" ca="1" si="3"/>
        <v>-0.2165688548895259</v>
      </c>
      <c r="D42" s="14">
        <f t="array" aca="1" ref="D42" ca="1">IF(B42&lt;&gt;"",(SUM(IF(B42&gt;Error,1,0))+1+(SUM(IF(B42=Error,1,0))-1)/2)/(n+1),"")</f>
        <v>0.34545454545454546</v>
      </c>
      <c r="E42" s="14">
        <f t="shared" ca="1" si="4"/>
        <v>-0.39762166127650656</v>
      </c>
      <c r="F42" s="166" t="str">
        <f t="shared" ca="1" si="2"/>
        <v/>
      </c>
      <c r="G42" s="9"/>
      <c r="H42" s="85">
        <f>IF(B5&lt;&gt;"",MAX(DataBox)-MIN(DataBox),"")</f>
        <v>4128</v>
      </c>
      <c r="I42" s="85">
        <f>IF(AND(K39&lt;&gt;"",I39&lt;&gt;""),K39-I39,"")</f>
        <v>1322</v>
      </c>
      <c r="J42" s="84">
        <f>Histogram!H30</f>
        <v>109</v>
      </c>
      <c r="K42" s="9"/>
      <c r="L42" s="9"/>
      <c r="M42" s="9"/>
      <c r="N42" s="9"/>
      <c r="O42" s="9"/>
      <c r="P42">
        <f>P40</f>
        <v>4927</v>
      </c>
      <c r="Q42">
        <f>IF(P42&lt;&gt;"",2,"")</f>
        <v>2</v>
      </c>
    </row>
    <row r="43" spans="1:19" x14ac:dyDescent="0.15">
      <c r="A43" s="9"/>
      <c r="B43" s="83">
        <f>IF(Histogram!D42&lt;&gt;"",Histogram!D42,"")</f>
        <v>4001</v>
      </c>
      <c r="C43" s="82">
        <f t="shared" ca="1" si="3"/>
        <v>-0.12484501898979691</v>
      </c>
      <c r="D43" s="14">
        <f t="array" aca="1" ref="D43" ca="1">IF(B43&lt;&gt;"",(SUM(IF(B43&gt;Error,1,0))+1+(SUM(IF(B43=Error,1,0))-1)/2)/(n+1),"")</f>
        <v>0.35909090909090907</v>
      </c>
      <c r="E43" s="14">
        <f t="shared" ca="1" si="4"/>
        <v>-0.36088981433987127</v>
      </c>
      <c r="F43" s="166" t="str">
        <f t="shared" ca="1" si="2"/>
        <v/>
      </c>
      <c r="G43" s="9"/>
      <c r="H43" s="9"/>
      <c r="I43" s="9"/>
      <c r="J43" s="9"/>
      <c r="K43" s="9"/>
      <c r="L43" s="9"/>
      <c r="M43" s="9"/>
      <c r="N43" s="9"/>
      <c r="O43" s="9"/>
      <c r="P43">
        <f>P42</f>
        <v>4927</v>
      </c>
      <c r="Q43">
        <f>IF(P43&lt;&gt;"",1,"")</f>
        <v>1</v>
      </c>
    </row>
    <row r="44" spans="1:19" x14ac:dyDescent="0.15">
      <c r="A44" s="9"/>
      <c r="B44" s="83">
        <f>IF(Histogram!D43&lt;&gt;"",Histogram!D43,"")</f>
        <v>4001</v>
      </c>
      <c r="C44" s="82">
        <f t="shared" ca="1" si="3"/>
        <v>-0.12484501898979691</v>
      </c>
      <c r="D44" s="14">
        <f t="array" aca="1" ref="D44" ca="1">IF(B44&lt;&gt;"",(SUM(IF(B44&gt;Error,1,0))+1+(SUM(IF(B44=Error,1,0))-1)/2)/(n+1),"")</f>
        <v>0.35909090909090907</v>
      </c>
      <c r="E44" s="14">
        <f t="shared" ca="1" si="4"/>
        <v>-0.36088981433987127</v>
      </c>
      <c r="F44" s="166" t="str">
        <f t="shared" ca="1" si="2"/>
        <v/>
      </c>
      <c r="G44" s="9"/>
      <c r="H44" s="9"/>
      <c r="I44" s="9"/>
      <c r="J44" s="9"/>
      <c r="K44" s="9"/>
      <c r="L44" s="9"/>
      <c r="M44" s="9"/>
      <c r="N44" s="9"/>
      <c r="O44" s="9"/>
      <c r="P44">
        <f>P35</f>
        <v>3605</v>
      </c>
      <c r="Q44">
        <f>IF(P44&lt;&gt;"",1,"")</f>
        <v>1</v>
      </c>
    </row>
    <row r="45" spans="1:19" x14ac:dyDescent="0.15">
      <c r="A45" s="9"/>
      <c r="B45" s="83">
        <f>IF(Histogram!D44&lt;&gt;"",Histogram!D44,"")</f>
        <v>4003</v>
      </c>
      <c r="C45" s="82">
        <f t="shared" ca="1" si="3"/>
        <v>-0.12278380919429739</v>
      </c>
      <c r="D45" s="14">
        <f t="array" aca="1" ref="D45" ca="1">IF(B45&lt;&gt;"",(SUM(IF(B45&gt;Error,1,0))+1+(SUM(IF(B45=Error,1,0))-1)/2)/(n+1),"")</f>
        <v>0.37272727272727274</v>
      </c>
      <c r="E45" s="14">
        <f t="shared" ca="1" si="4"/>
        <v>-0.32463868475217539</v>
      </c>
      <c r="F45" s="166" t="str">
        <f t="shared" ca="1" si="2"/>
        <v/>
      </c>
      <c r="G45" s="9"/>
      <c r="H45" s="9"/>
      <c r="I45" s="9"/>
      <c r="J45" s="9"/>
      <c r="K45" s="9"/>
      <c r="L45" s="9"/>
      <c r="M45" s="9"/>
      <c r="N45" s="9"/>
      <c r="O45" s="9"/>
      <c r="P45">
        <f>P44</f>
        <v>3605</v>
      </c>
      <c r="Q45">
        <f>IF(P45&lt;&gt;"",2,"")</f>
        <v>2</v>
      </c>
    </row>
    <row r="46" spans="1:19" x14ac:dyDescent="0.15">
      <c r="A46" s="9"/>
      <c r="B46" s="83">
        <f>IF(Histogram!D45&lt;&gt;"",Histogram!D45,"")</f>
        <v>4004</v>
      </c>
      <c r="C46" s="82">
        <f t="shared" ca="1" si="3"/>
        <v>-0.12175320429654762</v>
      </c>
      <c r="D46" s="14">
        <f t="array" aca="1" ref="D46" ca="1">IF(B46&lt;&gt;"",(SUM(IF(B46&gt;Error,1,0))+1+(SUM(IF(B46=Error,1,0))-1)/2)/(n+1),"")</f>
        <v>0.38181818181818183</v>
      </c>
      <c r="E46" s="14">
        <f t="shared" ca="1" si="4"/>
        <v>-0.30070905457491998</v>
      </c>
      <c r="F46" s="166" t="str">
        <f t="shared" ca="1" si="2"/>
        <v/>
      </c>
      <c r="G46" s="9"/>
      <c r="H46" s="9"/>
      <c r="I46" s="9"/>
      <c r="J46" s="9"/>
      <c r="K46" s="9"/>
      <c r="L46" s="9"/>
      <c r="M46" s="9"/>
      <c r="N46" s="9"/>
    </row>
    <row r="47" spans="1:19" x14ac:dyDescent="0.15">
      <c r="A47" s="9"/>
      <c r="B47" s="83">
        <f>IF(Histogram!D46&lt;&gt;"",Histogram!D46,"")</f>
        <v>4010</v>
      </c>
      <c r="C47" s="82">
        <f t="shared" ca="1" si="3"/>
        <v>-0.11556957491004904</v>
      </c>
      <c r="D47" s="14">
        <f t="array" aca="1" ref="D47" ca="1">IF(B47&lt;&gt;"",(SUM(IF(B47&gt;Error,1,0))+1+(SUM(IF(B47=Error,1,0))-1)/2)/(n+1),"")</f>
        <v>0.39090909090909093</v>
      </c>
      <c r="E47" s="14">
        <f t="shared" ca="1" si="4"/>
        <v>-0.27695041320557517</v>
      </c>
      <c r="F47" s="166" t="str">
        <f t="shared" ca="1" si="2"/>
        <v/>
      </c>
      <c r="G47" s="9"/>
      <c r="H47" s="9"/>
      <c r="I47" s="9"/>
      <c r="J47" s="9"/>
      <c r="K47" s="9"/>
      <c r="L47" s="9"/>
      <c r="M47" s="9"/>
      <c r="N47" s="9"/>
    </row>
    <row r="48" spans="1:19" x14ac:dyDescent="0.15">
      <c r="A48" s="9"/>
      <c r="B48" s="83">
        <f>IF(Histogram!D47&lt;&gt;"",Histogram!D47,"")</f>
        <v>4016</v>
      </c>
      <c r="C48" s="82">
        <f t="shared" ca="1" si="3"/>
        <v>-0.10938594552355045</v>
      </c>
      <c r="D48" s="14">
        <f t="array" aca="1" ref="D48" ca="1">IF(B48&lt;&gt;"",(SUM(IF(B48&gt;Error,1,0))+1+(SUM(IF(B48=Error,1,0))-1)/2)/(n+1),"")</f>
        <v>0.4</v>
      </c>
      <c r="E48" s="14">
        <f t="shared" ca="1" si="4"/>
        <v>-0.25334710313579978</v>
      </c>
      <c r="F48" s="166" t="str">
        <f t="shared" ca="1" si="2"/>
        <v/>
      </c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15">
      <c r="A49" s="9"/>
      <c r="B49" s="83">
        <f>IF(Histogram!D48&lt;&gt;"",Histogram!D48,"")</f>
        <v>4070</v>
      </c>
      <c r="C49" s="82">
        <f t="shared" ca="1" si="3"/>
        <v>-5.3733281045063197E-2</v>
      </c>
      <c r="D49" s="14">
        <f t="array" aca="1" ref="D49" ca="1">IF(B49&lt;&gt;"",(SUM(IF(B49&gt;Error,1,0))+1+(SUM(IF(B49=Error,1,0))-1)/2)/(n+1),"")</f>
        <v>0.40909090909090912</v>
      </c>
      <c r="E49" s="14">
        <f t="shared" ca="1" si="4"/>
        <v>-0.22988411757923208</v>
      </c>
      <c r="F49" s="166" t="str">
        <f t="shared" ca="1" si="2"/>
        <v/>
      </c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15">
      <c r="A50" s="9"/>
      <c r="B50" s="83">
        <f>IF(Histogram!D49&lt;&gt;"",Histogram!D49,"")</f>
        <v>4074</v>
      </c>
      <c r="C50" s="82">
        <f t="shared" ca="1" si="3"/>
        <v>-4.961086145406414E-2</v>
      </c>
      <c r="D50" s="14">
        <f t="array" aca="1" ref="D50" ca="1">IF(B50&lt;&gt;"",(SUM(IF(B50&gt;Error,1,0))+1+(SUM(IF(B50=Error,1,0))-1)/2)/(n+1),"")</f>
        <v>0.42272727272727273</v>
      </c>
      <c r="E50" s="14">
        <f t="shared" ca="1" si="4"/>
        <v>-0.19492131733398049</v>
      </c>
      <c r="F50" s="166" t="str">
        <f t="shared" ca="1" si="2"/>
        <v/>
      </c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15">
      <c r="A51" s="9"/>
      <c r="B51" s="83">
        <f>IF(Histogram!D50&lt;&gt;"",Histogram!D50,"")</f>
        <v>4074</v>
      </c>
      <c r="C51" s="82">
        <f t="shared" ca="1" si="3"/>
        <v>-4.961086145406414E-2</v>
      </c>
      <c r="D51" s="14">
        <f t="array" aca="1" ref="D51" ca="1">IF(B51&lt;&gt;"",(SUM(IF(B51&gt;Error,1,0))+1+(SUM(IF(B51=Error,1,0))-1)/2)/(n+1),"")</f>
        <v>0.42272727272727273</v>
      </c>
      <c r="E51" s="14">
        <f t="shared" ca="1" si="4"/>
        <v>-0.19492131733398049</v>
      </c>
      <c r="F51" s="166" t="str">
        <f t="shared" ca="1" si="2"/>
        <v/>
      </c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15">
      <c r="A52" s="9"/>
      <c r="B52" s="83">
        <f>IF(Histogram!D51&lt;&gt;"",Histogram!D51,"")</f>
        <v>4101</v>
      </c>
      <c r="C52" s="82">
        <f t="shared" ca="1" si="3"/>
        <v>-2.1784529214820512E-2</v>
      </c>
      <c r="D52" s="14">
        <f t="array" aca="1" ref="D52" ca="1">IF(B52&lt;&gt;"",(SUM(IF(B52&gt;Error,1,0))+1+(SUM(IF(B52=Error,1,0))-1)/2)/(n+1),"")</f>
        <v>0.43636363636363634</v>
      </c>
      <c r="E52" s="14">
        <f t="shared" ca="1" si="4"/>
        <v>-0.16019524783939429</v>
      </c>
      <c r="F52" s="166" t="str">
        <f t="shared" ca="1" si="2"/>
        <v/>
      </c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15">
      <c r="A53" s="9"/>
      <c r="B53" s="83">
        <f>IF(Histogram!D52&lt;&gt;"",Histogram!D52,"")</f>
        <v>4110</v>
      </c>
      <c r="C53" s="82">
        <f t="shared" ca="1" si="3"/>
        <v>-1.2509085135072635E-2</v>
      </c>
      <c r="D53" s="14">
        <f t="array" aca="1" ref="D53" ca="1">IF(B53&lt;&gt;"",(SUM(IF(B53&gt;Error,1,0))+1+(SUM(IF(B53=Error,1,0))-1)/2)/(n+1),"")</f>
        <v>0.44545454545454544</v>
      </c>
      <c r="E53" s="14">
        <f t="shared" ca="1" si="4"/>
        <v>-0.13715397341136848</v>
      </c>
      <c r="F53" s="166" t="str">
        <f t="shared" ca="1" si="2"/>
        <v/>
      </c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15">
      <c r="A54" s="9"/>
      <c r="B54" s="83">
        <f>IF(Histogram!D53&lt;&gt;"",Histogram!D53,"")</f>
        <v>4111</v>
      </c>
      <c r="C54" s="82">
        <f t="shared" ca="1" si="3"/>
        <v>-1.1478480237322871E-2</v>
      </c>
      <c r="D54" s="14">
        <f t="array" aca="1" ref="D54" ca="1">IF(B54&lt;&gt;"",(SUM(IF(B54&gt;Error,1,0))+1+(SUM(IF(B54=Error,1,0))-1)/2)/(n+1),"")</f>
        <v>0.45909090909090911</v>
      </c>
      <c r="E54" s="14">
        <f t="shared" ca="1" si="4"/>
        <v>-0.10272426078128216</v>
      </c>
      <c r="F54" s="166" t="str">
        <f t="shared" ca="1" si="2"/>
        <v/>
      </c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15">
      <c r="A55" s="9"/>
      <c r="B55" s="83">
        <f>IF(Histogram!D54&lt;&gt;"",Histogram!D54,"")</f>
        <v>4111</v>
      </c>
      <c r="C55" s="82">
        <f t="shared" ca="1" si="3"/>
        <v>-1.1478480237322871E-2</v>
      </c>
      <c r="D55" s="14">
        <f t="array" aca="1" ref="D55" ca="1">IF(B55&lt;&gt;"",(SUM(IF(B55&gt;Error,1,0))+1+(SUM(IF(B55=Error,1,0))-1)/2)/(n+1),"")</f>
        <v>0.45909090909090911</v>
      </c>
      <c r="E55" s="14">
        <f t="shared" ca="1" si="4"/>
        <v>-0.10272426078128216</v>
      </c>
      <c r="F55" s="166" t="str">
        <f t="shared" ca="1" si="2"/>
        <v/>
      </c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15">
      <c r="A56" s="9"/>
      <c r="B56" s="83">
        <f>IF(Histogram!D55&lt;&gt;"",Histogram!D55,"")</f>
        <v>4119</v>
      </c>
      <c r="C56" s="82">
        <f t="shared" ca="1" si="3"/>
        <v>-3.2336410553247584E-3</v>
      </c>
      <c r="D56" s="14">
        <f t="array" aca="1" ref="D56" ca="1">IF(B56&lt;&gt;"",(SUM(IF(B56&gt;Error,1,0))+1+(SUM(IF(B56=Error,1,0))-1)/2)/(n+1),"")</f>
        <v>0.47272727272727272</v>
      </c>
      <c r="E56" s="14">
        <f t="shared" ca="1" si="4"/>
        <v>-6.8415924700345285E-2</v>
      </c>
      <c r="F56" s="166" t="str">
        <f t="shared" ca="1" si="2"/>
        <v/>
      </c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15">
      <c r="A57" s="9"/>
      <c r="B57" s="83">
        <f>IF(Histogram!D56&lt;&gt;"",Histogram!D56,"")</f>
        <v>4127</v>
      </c>
      <c r="C57" s="82">
        <f t="shared" ca="1" si="3"/>
        <v>5.0111981266733538E-3</v>
      </c>
      <c r="D57" s="14">
        <f t="array" aca="1" ref="D57" ca="1">IF(B57&lt;&gt;"",(SUM(IF(B57&gt;Error,1,0))+1+(SUM(IF(B57=Error,1,0))-1)/2)/(n+1),"")</f>
        <v>0.48636363636363639</v>
      </c>
      <c r="E57" s="14">
        <f t="shared" ca="1" si="4"/>
        <v>-3.418795339197471E-2</v>
      </c>
      <c r="F57" s="166" t="str">
        <f t="shared" ca="1" si="2"/>
        <v/>
      </c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15">
      <c r="A58" s="9"/>
      <c r="B58" s="83">
        <f>IF(Histogram!D57&lt;&gt;"",Histogram!D57,"")</f>
        <v>4127</v>
      </c>
      <c r="C58" s="82">
        <f t="shared" ca="1" si="3"/>
        <v>5.0111981266733538E-3</v>
      </c>
      <c r="D58" s="14">
        <f t="array" aca="1" ref="D58" ca="1">IF(B58&lt;&gt;"",(SUM(IF(B58&gt;Error,1,0))+1+(SUM(IF(B58=Error,1,0))-1)/2)/(n+1),"")</f>
        <v>0.48636363636363639</v>
      </c>
      <c r="E58" s="14">
        <f t="shared" ca="1" si="4"/>
        <v>-3.418795339197471E-2</v>
      </c>
      <c r="F58" s="166" t="str">
        <f t="shared" ca="1" si="2"/>
        <v/>
      </c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15">
      <c r="A59" s="9"/>
      <c r="B59" s="83">
        <f>IF(Histogram!D58&lt;&gt;"",Histogram!D58,"")</f>
        <v>4137</v>
      </c>
      <c r="C59" s="82">
        <f t="shared" ca="1" si="3"/>
        <v>1.5317247104170994E-2</v>
      </c>
      <c r="D59" s="14">
        <f t="array" aca="1" ref="D59" ca="1">IF(B59&lt;&gt;"",(SUM(IF(B59&gt;Error,1,0))+1+(SUM(IF(B59=Error,1,0))-1)/2)/(n+1),"")</f>
        <v>0.5</v>
      </c>
      <c r="E59" s="14">
        <f t="shared" ca="1" si="4"/>
        <v>0</v>
      </c>
      <c r="F59" s="166" t="str">
        <f t="shared" ca="1" si="2"/>
        <v/>
      </c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15">
      <c r="A60" s="9"/>
      <c r="B60" s="83">
        <f>IF(Histogram!D59&lt;&gt;"",Histogram!D59,"")</f>
        <v>4138</v>
      </c>
      <c r="C60" s="82">
        <f t="shared" ca="1" si="3"/>
        <v>1.6347852001920758E-2</v>
      </c>
      <c r="D60" s="14">
        <f t="array" aca="1" ref="D60" ca="1">IF(B60&lt;&gt;"",(SUM(IF(B60&gt;Error,1,0))+1+(SUM(IF(B60=Error,1,0))-1)/2)/(n+1),"")</f>
        <v>0.50909090909090904</v>
      </c>
      <c r="E60" s="14">
        <f t="shared" ca="1" si="4"/>
        <v>2.278950228039205E-2</v>
      </c>
      <c r="F60" s="166" t="str">
        <f t="shared" ca="1" si="2"/>
        <v/>
      </c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15">
      <c r="A61" s="9"/>
      <c r="B61" s="83">
        <f>IF(Histogram!D60&lt;&gt;"",Histogram!D60,"")</f>
        <v>4157</v>
      </c>
      <c r="C61" s="82">
        <f t="shared" ca="1" si="3"/>
        <v>3.5929345059166277E-2</v>
      </c>
      <c r="D61" s="14">
        <f t="array" aca="1" ref="D61" ca="1">IF(B61&lt;&gt;"",(SUM(IF(B61&gt;Error,1,0))+1+(SUM(IF(B61=Error,1,0))-1)/2)/(n+1),"")</f>
        <v>0.51818181818181819</v>
      </c>
      <c r="E61" s="14">
        <f t="shared" ca="1" si="4"/>
        <v>4.5590848238853031E-2</v>
      </c>
      <c r="F61" s="166" t="str">
        <f t="shared" ca="1" si="2"/>
        <v/>
      </c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15">
      <c r="A62" s="9"/>
      <c r="B62" s="83">
        <f>IF(Histogram!D61&lt;&gt;"",Histogram!D61,"")</f>
        <v>4169</v>
      </c>
      <c r="C62" s="82">
        <f t="shared" ca="1" si="3"/>
        <v>4.8296603832163443E-2</v>
      </c>
      <c r="D62" s="14">
        <f t="array" aca="1" ref="D62" ca="1">IF(B62&lt;&gt;"",(SUM(IF(B62&gt;Error,1,0))+1+(SUM(IF(B62=Error,1,0))-1)/2)/(n+1),"")</f>
        <v>0.52727272727272723</v>
      </c>
      <c r="E62" s="14">
        <f t="shared" ca="1" si="4"/>
        <v>6.8415924700345146E-2</v>
      </c>
      <c r="F62" s="166" t="str">
        <f t="shared" ca="1" si="2"/>
        <v/>
      </c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15">
      <c r="A63" s="9"/>
      <c r="B63" s="83">
        <f>IF(Histogram!D62&lt;&gt;"",Histogram!D62,"")</f>
        <v>4170</v>
      </c>
      <c r="C63" s="82">
        <f t="shared" ca="1" si="3"/>
        <v>4.9327208729913204E-2</v>
      </c>
      <c r="D63" s="14">
        <f t="array" aca="1" ref="D63" ca="1">IF(B63&lt;&gt;"",(SUM(IF(B63&gt;Error,1,0))+1+(SUM(IF(B63=Error,1,0))-1)/2)/(n+1),"")</f>
        <v>0.54545454545454541</v>
      </c>
      <c r="E63" s="14">
        <f t="shared" ca="1" si="4"/>
        <v>0.11418529432142825</v>
      </c>
      <c r="F63" s="166" t="str">
        <f t="shared" ca="1" si="2"/>
        <v/>
      </c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15">
      <c r="A64" s="9"/>
      <c r="B64" s="83">
        <f>IF(Histogram!D63&lt;&gt;"",Histogram!D63,"")</f>
        <v>4170</v>
      </c>
      <c r="C64" s="82">
        <f t="shared" ca="1" si="3"/>
        <v>4.9327208729913204E-2</v>
      </c>
      <c r="D64" s="14">
        <f t="array" aca="1" ref="D64" ca="1">IF(B64&lt;&gt;"",(SUM(IF(B64&gt;Error,1,0))+1+(SUM(IF(B64=Error,1,0))-1)/2)/(n+1),"")</f>
        <v>0.54545454545454541</v>
      </c>
      <c r="E64" s="14">
        <f t="shared" ca="1" si="4"/>
        <v>0.11418529432142825</v>
      </c>
      <c r="F64" s="166" t="str">
        <f t="shared" ca="1" si="2"/>
        <v/>
      </c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x14ac:dyDescent="0.15">
      <c r="A65" s="9"/>
      <c r="B65" s="83">
        <f>IF(Histogram!D64&lt;&gt;"",Histogram!D64,"")</f>
        <v>4170</v>
      </c>
      <c r="C65" s="82">
        <f t="shared" ca="1" si="3"/>
        <v>4.9327208729913204E-2</v>
      </c>
      <c r="D65" s="14">
        <f t="array" aca="1" ref="D65" ca="1">IF(B65&lt;&gt;"",(SUM(IF(B65&gt;Error,1,0))+1+(SUM(IF(B65=Error,1,0))-1)/2)/(n+1),"")</f>
        <v>0.54545454545454541</v>
      </c>
      <c r="E65" s="14">
        <f t="shared" ca="1" si="4"/>
        <v>0.11418529432142825</v>
      </c>
      <c r="F65" s="166" t="str">
        <f t="shared" ca="1" si="2"/>
        <v/>
      </c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x14ac:dyDescent="0.15">
      <c r="A66" s="9"/>
      <c r="B66" s="83">
        <f>IF(Histogram!D65&lt;&gt;"",Histogram!D65,"")</f>
        <v>4171</v>
      </c>
      <c r="C66" s="82">
        <f t="shared" ca="1" si="3"/>
        <v>5.0357813627662971E-2</v>
      </c>
      <c r="D66" s="14">
        <f t="array" aca="1" ref="D66" ca="1">IF(B66&lt;&gt;"",(SUM(IF(B66&gt;Error,1,0))+1+(SUM(IF(B66=Error,1,0))-1)/2)/(n+1),"")</f>
        <v>0.56818181818181823</v>
      </c>
      <c r="E66" s="14">
        <f t="shared" ca="1" si="4"/>
        <v>0.17174708963751192</v>
      </c>
      <c r="F66" s="166" t="str">
        <f t="shared" ca="1" si="2"/>
        <v/>
      </c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x14ac:dyDescent="0.15">
      <c r="A67" s="9"/>
      <c r="B67" s="83">
        <f>IF(Histogram!D66&lt;&gt;"",Histogram!D66,"")</f>
        <v>4171</v>
      </c>
      <c r="C67" s="82">
        <f t="shared" ca="1" si="3"/>
        <v>5.0357813627662971E-2</v>
      </c>
      <c r="D67" s="14">
        <f t="array" aca="1" ref="D67" ca="1">IF(B67&lt;&gt;"",(SUM(IF(B67&gt;Error,1,0))+1+(SUM(IF(B67=Error,1,0))-1)/2)/(n+1),"")</f>
        <v>0.56818181818181823</v>
      </c>
      <c r="E67" s="14">
        <f t="shared" ca="1" si="4"/>
        <v>0.17174708963751192</v>
      </c>
      <c r="F67" s="166" t="str">
        <f t="shared" ca="1" si="2"/>
        <v/>
      </c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x14ac:dyDescent="0.15">
      <c r="A68" s="9"/>
      <c r="B68" s="83">
        <f>IF(Histogram!D67&lt;&gt;"",Histogram!D67,"")</f>
        <v>4180</v>
      </c>
      <c r="C68" s="82">
        <f t="shared" ca="1" si="3"/>
        <v>5.9633257707410847E-2</v>
      </c>
      <c r="D68" s="14">
        <f t="array" aca="1" ref="D68" ca="1">IF(B68&lt;&gt;"",(SUM(IF(B68&gt;Error,1,0))+1+(SUM(IF(B68=Error,1,0))-1)/2)/(n+1),"")</f>
        <v>0.58181818181818179</v>
      </c>
      <c r="E68" s="14">
        <f t="shared" ca="1" si="4"/>
        <v>0.20654702441883477</v>
      </c>
      <c r="F68" s="166" t="str">
        <f t="shared" ca="1" si="2"/>
        <v/>
      </c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x14ac:dyDescent="0.15">
      <c r="A69" s="9"/>
      <c r="B69" s="83">
        <f>IF(Histogram!D68&lt;&gt;"",Histogram!D68,"")</f>
        <v>4183</v>
      </c>
      <c r="C69" s="82">
        <f t="shared" ref="C69:C100" ca="1" si="5">IF(AND(B69&lt;&gt;"",$H$25&lt;&gt;""),(B69-$H$25)/$J$25,"")</f>
        <v>6.2725072400660137E-2</v>
      </c>
      <c r="D69" s="14">
        <f t="array" aca="1" ref="D69" ca="1">IF(B69&lt;&gt;"",(SUM(IF(B69&gt;Error,1,0))+1+(SUM(IF(B69=Error,1,0))-1)/2)/(n+1),"")</f>
        <v>0.59090909090909094</v>
      </c>
      <c r="E69" s="14">
        <f t="shared" ref="E69:E100" ca="1" si="6">IF(D69&lt;&gt;"",NORMSINV(D69),"")</f>
        <v>0.22988411757923222</v>
      </c>
      <c r="F69" s="166" t="str">
        <f t="shared" ca="1" si="2"/>
        <v/>
      </c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x14ac:dyDescent="0.15">
      <c r="A70" s="9"/>
      <c r="B70" s="83">
        <f>IF(Histogram!D69&lt;&gt;"",Histogram!D69,"")</f>
        <v>4208</v>
      </c>
      <c r="C70" s="82">
        <f t="shared" ca="1" si="5"/>
        <v>8.8490194844404235E-2</v>
      </c>
      <c r="D70" s="14">
        <f t="array" aca="1" ref="D70" ca="1">IF(B70&lt;&gt;"",(SUM(IF(B70&gt;Error,1,0))+1+(SUM(IF(B70=Error,1,0))-1)/2)/(n+1),"")</f>
        <v>0.6</v>
      </c>
      <c r="E70" s="14">
        <f t="shared" ca="1" si="6"/>
        <v>0.25334710313579978</v>
      </c>
      <c r="F70" s="166" t="str">
        <f t="shared" ref="F70:F133" ca="1" si="7">IF(C70&lt;&gt;"",IF(ABS(C70)&gt;=3,"Outlier",""),"")</f>
        <v/>
      </c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x14ac:dyDescent="0.15">
      <c r="A71" s="9"/>
      <c r="B71" s="83">
        <f>IF(Histogram!D70&lt;&gt;"",Histogram!D70,"")</f>
        <v>4214</v>
      </c>
      <c r="C71" s="82">
        <f t="shared" ca="1" si="5"/>
        <v>9.4673824230902828E-2</v>
      </c>
      <c r="D71" s="14">
        <f t="array" aca="1" ref="D71" ca="1">IF(B71&lt;&gt;"",(SUM(IF(B71&gt;Error,1,0))+1+(SUM(IF(B71=Error,1,0))-1)/2)/(n+1),"")</f>
        <v>0.60909090909090913</v>
      </c>
      <c r="E71" s="14">
        <f t="shared" ca="1" si="6"/>
        <v>0.27695041320557529</v>
      </c>
      <c r="F71" s="166" t="str">
        <f t="shared" ca="1" si="7"/>
        <v/>
      </c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x14ac:dyDescent="0.15">
      <c r="A72" s="9"/>
      <c r="B72" s="83">
        <f>IF(Histogram!D71&lt;&gt;"",Histogram!D71,"")</f>
        <v>4219</v>
      </c>
      <c r="C72" s="82">
        <f t="shared" ca="1" si="5"/>
        <v>9.982684871965164E-2</v>
      </c>
      <c r="D72" s="14">
        <f t="array" aca="1" ref="D72" ca="1">IF(B72&lt;&gt;"",(SUM(IF(B72&gt;Error,1,0))+1+(SUM(IF(B72=Error,1,0))-1)/2)/(n+1),"")</f>
        <v>0.61818181818181817</v>
      </c>
      <c r="E72" s="14">
        <f t="shared" ca="1" si="6"/>
        <v>0.30070905457491998</v>
      </c>
      <c r="F72" s="166" t="str">
        <f t="shared" ca="1" si="7"/>
        <v/>
      </c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x14ac:dyDescent="0.15">
      <c r="A73" s="9"/>
      <c r="B73" s="83">
        <f>IF(Histogram!D72&lt;&gt;"",Histogram!D72,"")</f>
        <v>4273</v>
      </c>
      <c r="C73" s="82">
        <f t="shared" ca="1" si="5"/>
        <v>0.15547951319813891</v>
      </c>
      <c r="D73" s="14">
        <f t="array" aca="1" ref="D73" ca="1">IF(B73&lt;&gt;"",(SUM(IF(B73&gt;Error,1,0))+1+(SUM(IF(B73=Error,1,0))-1)/2)/(n+1),"")</f>
        <v>0.62727272727272732</v>
      </c>
      <c r="E73" s="14">
        <f t="shared" ca="1" si="6"/>
        <v>0.32463868475217555</v>
      </c>
      <c r="F73" s="166" t="str">
        <f t="shared" ca="1" si="7"/>
        <v/>
      </c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x14ac:dyDescent="0.15">
      <c r="A74" s="9"/>
      <c r="B74" s="83">
        <f>IF(Histogram!D73&lt;&gt;"",Histogram!D73,"")</f>
        <v>4288</v>
      </c>
      <c r="C74" s="82">
        <f t="shared" ca="1" si="5"/>
        <v>0.17093858666438536</v>
      </c>
      <c r="D74" s="14">
        <f t="array" aca="1" ref="D74" ca="1">IF(B74&lt;&gt;"",(SUM(IF(B74&gt;Error,1,0))+1+(SUM(IF(B74=Error,1,0))-1)/2)/(n+1),"")</f>
        <v>0.63636363636363635</v>
      </c>
      <c r="E74" s="14">
        <f t="shared" ca="1" si="6"/>
        <v>0.34875569551704472</v>
      </c>
      <c r="F74" s="166" t="str">
        <f t="shared" ca="1" si="7"/>
        <v/>
      </c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x14ac:dyDescent="0.15">
      <c r="A75" s="9"/>
      <c r="B75" s="83">
        <f>IF(Histogram!D74&lt;&gt;"",Histogram!D74,"")</f>
        <v>4347</v>
      </c>
      <c r="C75" s="82">
        <f t="shared" ca="1" si="5"/>
        <v>0.23174427563162145</v>
      </c>
      <c r="D75" s="14">
        <f t="array" aca="1" ref="D75" ca="1">IF(B75&lt;&gt;"",(SUM(IF(B75&gt;Error,1,0))+1+(SUM(IF(B75=Error,1,0))-1)/2)/(n+1),"")</f>
        <v>0.6454545454545455</v>
      </c>
      <c r="E75" s="14">
        <f t="shared" ca="1" si="6"/>
        <v>0.37307730521776766</v>
      </c>
      <c r="F75" s="166" t="str">
        <f t="shared" ca="1" si="7"/>
        <v/>
      </c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x14ac:dyDescent="0.15">
      <c r="A76" s="9"/>
      <c r="B76" s="83">
        <f>IF(Histogram!D75&lt;&gt;"",Histogram!D75,"")</f>
        <v>4412</v>
      </c>
      <c r="C76" s="82">
        <f t="shared" ca="1" si="5"/>
        <v>0.29873359398535609</v>
      </c>
      <c r="D76" s="14">
        <f t="array" aca="1" ref="D76" ca="1">IF(B76&lt;&gt;"",(SUM(IF(B76&gt;Error,1,0))+1+(SUM(IF(B76=Error,1,0))-1)/2)/(n+1),"")</f>
        <v>0.65454545454545454</v>
      </c>
      <c r="E76" s="14">
        <f t="shared" ca="1" si="6"/>
        <v>0.39762166127650656</v>
      </c>
      <c r="F76" s="166" t="str">
        <f t="shared" ca="1" si="7"/>
        <v/>
      </c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 x14ac:dyDescent="0.15">
      <c r="A77" s="9"/>
      <c r="B77" s="83">
        <f>IF(Histogram!D76&lt;&gt;"",Histogram!D76,"")</f>
        <v>4424</v>
      </c>
      <c r="C77" s="82">
        <f t="shared" ca="1" si="5"/>
        <v>0.31110085275835325</v>
      </c>
      <c r="D77" s="14">
        <f t="array" aca="1" ref="D77" ca="1">IF(B77&lt;&gt;"",(SUM(IF(B77&gt;Error,1,0))+1+(SUM(IF(B77=Error,1,0))-1)/2)/(n+1),"")</f>
        <v>0.66363636363636369</v>
      </c>
      <c r="E77" s="14">
        <f t="shared" ca="1" si="6"/>
        <v>0.42240795461816927</v>
      </c>
      <c r="F77" s="166" t="str">
        <f t="shared" ca="1" si="7"/>
        <v/>
      </c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 x14ac:dyDescent="0.15">
      <c r="A78" s="9"/>
      <c r="B78" s="83">
        <f>IF(Histogram!D77&lt;&gt;"",Histogram!D77,"")</f>
        <v>4603</v>
      </c>
      <c r="C78" s="82">
        <f t="shared" ca="1" si="5"/>
        <v>0.49557912945556104</v>
      </c>
      <c r="D78" s="14">
        <f t="array" aca="1" ref="D78" ca="1">IF(B78&lt;&gt;"",(SUM(IF(B78&gt;Error,1,0))+1+(SUM(IF(B78=Error,1,0))-1)/2)/(n+1),"")</f>
        <v>0.67272727272727273</v>
      </c>
      <c r="E78" s="14">
        <f t="shared" ca="1" si="6"/>
        <v>0.44745654804896379</v>
      </c>
      <c r="F78" s="166" t="str">
        <f t="shared" ca="1" si="7"/>
        <v/>
      </c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 x14ac:dyDescent="0.15">
      <c r="A79" s="9"/>
      <c r="B79" s="83">
        <f>IF(Histogram!D78&lt;&gt;"",Histogram!D78,"")</f>
        <v>4705</v>
      </c>
      <c r="C79" s="82">
        <f t="shared" ca="1" si="5"/>
        <v>0.60070082902603694</v>
      </c>
      <c r="D79" s="14">
        <f t="array" aca="1" ref="D79" ca="1">IF(B79&lt;&gt;"",(SUM(IF(B79&gt;Error,1,0))+1+(SUM(IF(B79=Error,1,0))-1)/2)/(n+1),"")</f>
        <v>0.68181818181818177</v>
      </c>
      <c r="E79" s="14">
        <f t="shared" ca="1" si="6"/>
        <v>0.47278912099226728</v>
      </c>
      <c r="F79" s="166" t="str">
        <f t="shared" ca="1" si="7"/>
        <v/>
      </c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 x14ac:dyDescent="0.15">
      <c r="A80" s="9"/>
      <c r="B80" s="83">
        <f>IF(Histogram!D79&lt;&gt;"",Histogram!D79,"")</f>
        <v>4742</v>
      </c>
      <c r="C80" s="82">
        <f t="shared" ca="1" si="5"/>
        <v>0.63883321024277828</v>
      </c>
      <c r="D80" s="14">
        <f t="array" aca="1" ref="D80" ca="1">IF(B80&lt;&gt;"",(SUM(IF(B80&gt;Error,1,0))+1+(SUM(IF(B80=Error,1,0))-1)/2)/(n+1),"")</f>
        <v>0.69090909090909092</v>
      </c>
      <c r="E80" s="14">
        <f t="shared" ca="1" si="6"/>
        <v>0.49842883345871808</v>
      </c>
      <c r="F80" s="166" t="str">
        <f t="shared" ca="1" si="7"/>
        <v/>
      </c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 x14ac:dyDescent="0.15">
      <c r="A81" s="9"/>
      <c r="B81" s="83">
        <f>IF(Histogram!D80&lt;&gt;"",Histogram!D80,"")</f>
        <v>4764</v>
      </c>
      <c r="C81" s="82">
        <f t="shared" ca="1" si="5"/>
        <v>0.66150651799327309</v>
      </c>
      <c r="D81" s="14">
        <f t="array" aca="1" ref="D81" ca="1">IF(B81&lt;&gt;"",(SUM(IF(B81&gt;Error,1,0))+1+(SUM(IF(B81=Error,1,0))-1)/2)/(n+1),"")</f>
        <v>0.7</v>
      </c>
      <c r="E81" s="14">
        <f t="shared" ca="1" si="6"/>
        <v>0.52440051270804078</v>
      </c>
      <c r="F81" s="166" t="str">
        <f t="shared" ca="1" si="7"/>
        <v/>
      </c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 x14ac:dyDescent="0.15">
      <c r="A82" s="9"/>
      <c r="B82" s="83">
        <f>IF(Histogram!D81&lt;&gt;"",Histogram!D81,"")</f>
        <v>4820</v>
      </c>
      <c r="C82" s="82">
        <f t="shared" ca="1" si="5"/>
        <v>0.71922039226725987</v>
      </c>
      <c r="D82" s="14">
        <f t="array" aca="1" ref="D82" ca="1">IF(B82&lt;&gt;"",(SUM(IF(B82&gt;Error,1,0))+1+(SUM(IF(B82=Error,1,0))-1)/2)/(n+1),"")</f>
        <v>0.70909090909090911</v>
      </c>
      <c r="E82" s="14">
        <f t="shared" ca="1" si="6"/>
        <v>0.55073086678221428</v>
      </c>
      <c r="F82" s="166" t="str">
        <f t="shared" ca="1" si="7"/>
        <v/>
      </c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x14ac:dyDescent="0.15">
      <c r="A83" s="9"/>
      <c r="B83" s="83">
        <f>IF(Histogram!D82&lt;&gt;"",Histogram!D82,"")</f>
        <v>4828</v>
      </c>
      <c r="C83" s="82">
        <f t="shared" ca="1" si="5"/>
        <v>0.7274652314492579</v>
      </c>
      <c r="D83" s="14">
        <f t="array" aca="1" ref="D83" ca="1">IF(B83&lt;&gt;"",(SUM(IF(B83&gt;Error,1,0))+1+(SUM(IF(B83=Error,1,0))-1)/2)/(n+1),"")</f>
        <v>0.71818181818181814</v>
      </c>
      <c r="E83" s="14">
        <f t="shared" ca="1" si="6"/>
        <v>0.57744872999290109</v>
      </c>
      <c r="F83" s="166" t="str">
        <f t="shared" ca="1" si="7"/>
        <v/>
      </c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x14ac:dyDescent="0.15">
      <c r="A84" s="9"/>
      <c r="B84" s="83">
        <f>IF(Histogram!D83&lt;&gt;"",Histogram!D83,"")</f>
        <v>4837</v>
      </c>
      <c r="C84" s="82">
        <f t="shared" ca="1" si="5"/>
        <v>0.7367406755290058</v>
      </c>
      <c r="D84" s="14">
        <f t="array" aca="1" ref="D84" ca="1">IF(B84&lt;&gt;"",(SUM(IF(B84&gt;Error,1,0))+1+(SUM(IF(B84=Error,1,0))-1)/2)/(n+1),"")</f>
        <v>0.72727272727272729</v>
      </c>
      <c r="E84" s="14">
        <f t="shared" ca="1" si="6"/>
        <v>0.60458534658323715</v>
      </c>
      <c r="F84" s="166" t="str">
        <f t="shared" ca="1" si="7"/>
        <v/>
      </c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x14ac:dyDescent="0.15">
      <c r="A85" s="9"/>
      <c r="B85" s="83">
        <f>IF(Histogram!D84&lt;&gt;"",Histogram!D84,"")</f>
        <v>4918</v>
      </c>
      <c r="C85" s="82">
        <f t="shared" ca="1" si="5"/>
        <v>0.82021967224673675</v>
      </c>
      <c r="D85" s="14">
        <f t="array" aca="1" ref="D85" ca="1">IF(B85&lt;&gt;"",(SUM(IF(B85&gt;Error,1,0))+1+(SUM(IF(B85=Error,1,0))-1)/2)/(n+1),"")</f>
        <v>0.73636363636363633</v>
      </c>
      <c r="E85" s="14">
        <f t="shared" ca="1" si="6"/>
        <v>0.63217470022530076</v>
      </c>
      <c r="F85" s="166" t="str">
        <f t="shared" ca="1" si="7"/>
        <v/>
      </c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x14ac:dyDescent="0.15">
      <c r="A86" s="9"/>
      <c r="B86" s="83">
        <f>IF(Histogram!D85&lt;&gt;"",Histogram!D85,"")</f>
        <v>4927</v>
      </c>
      <c r="C86" s="82">
        <f t="shared" ca="1" si="5"/>
        <v>0.82949511632648454</v>
      </c>
      <c r="D86" s="14">
        <f t="array" aca="1" ref="D86" ca="1">IF(B86&lt;&gt;"",(SUM(IF(B86&gt;Error,1,0))+1+(SUM(IF(B86=Error,1,0))-1)/2)/(n+1),"")</f>
        <v>0.74545454545454548</v>
      </c>
      <c r="E86" s="14">
        <f t="shared" ca="1" si="6"/>
        <v>0.66025389885446362</v>
      </c>
      <c r="F86" s="166" t="str">
        <f t="shared" ca="1" si="7"/>
        <v/>
      </c>
      <c r="G86" s="9"/>
      <c r="H86" s="9"/>
      <c r="I86" s="9"/>
      <c r="J86" s="9"/>
      <c r="K86" s="9"/>
      <c r="L86" s="9"/>
      <c r="M86" s="9"/>
      <c r="N86" s="9"/>
      <c r="O86" s="9"/>
      <c r="P86" s="9"/>
    </row>
    <row r="87" spans="1:16" x14ac:dyDescent="0.15">
      <c r="A87" s="9"/>
      <c r="B87" s="83">
        <f>IF(Histogram!D86&lt;&gt;"",Histogram!D86,"")</f>
        <v>4965</v>
      </c>
      <c r="C87" s="82">
        <f t="shared" ca="1" si="5"/>
        <v>0.86865810244097563</v>
      </c>
      <c r="D87" s="14">
        <f t="array" aca="1" ref="D87" ca="1">IF(B87&lt;&gt;"",(SUM(IF(B87&gt;Error,1,0))+1+(SUM(IF(B87=Error,1,0))-1)/2)/(n+1),"")</f>
        <v>0.75454545454545452</v>
      </c>
      <c r="E87" s="14">
        <f t="shared" ca="1" si="6"/>
        <v>0.68886362670887458</v>
      </c>
      <c r="F87" s="166" t="str">
        <f t="shared" ca="1" si="7"/>
        <v/>
      </c>
      <c r="G87" s="9"/>
      <c r="H87" s="9"/>
      <c r="I87" s="9"/>
      <c r="J87" s="9"/>
      <c r="K87" s="9"/>
      <c r="L87" s="9"/>
      <c r="M87" s="9"/>
      <c r="N87" s="9"/>
      <c r="O87" s="9"/>
      <c r="P87" s="9"/>
    </row>
    <row r="88" spans="1:16" x14ac:dyDescent="0.15">
      <c r="A88" s="9"/>
      <c r="B88" s="83">
        <f>IF(Histogram!D87&lt;&gt;"",Histogram!D87,"")</f>
        <v>5037</v>
      </c>
      <c r="C88" s="82">
        <f t="shared" ca="1" si="5"/>
        <v>0.94286165507895858</v>
      </c>
      <c r="D88" s="14">
        <f t="array" aca="1" ref="D88" ca="1">IF(B88&lt;&gt;"",(SUM(IF(B88&gt;Error,1,0))+1+(SUM(IF(B88=Error,1,0))-1)/2)/(n+1),"")</f>
        <v>0.77272727272727271</v>
      </c>
      <c r="E88" s="14">
        <f t="shared" ca="1" si="6"/>
        <v>0.74785859476330196</v>
      </c>
      <c r="F88" s="166" t="str">
        <f t="shared" ca="1" si="7"/>
        <v/>
      </c>
      <c r="G88" s="9"/>
      <c r="H88" s="9"/>
      <c r="I88" s="9"/>
      <c r="J88" s="9"/>
      <c r="K88" s="9"/>
      <c r="L88" s="9"/>
      <c r="M88" s="9"/>
      <c r="N88" s="9"/>
      <c r="O88" s="9"/>
      <c r="P88" s="9"/>
    </row>
    <row r="89" spans="1:16" x14ac:dyDescent="0.15">
      <c r="A89" s="9"/>
      <c r="B89" s="83">
        <f>IF(Histogram!D88&lt;&gt;"",Histogram!D88,"")</f>
        <v>5037</v>
      </c>
      <c r="C89" s="82">
        <f t="shared" ca="1" si="5"/>
        <v>0.94286165507895858</v>
      </c>
      <c r="D89" s="14">
        <f t="array" aca="1" ref="D89" ca="1">IF(B89&lt;&gt;"",(SUM(IF(B89&gt;Error,1,0))+1+(SUM(IF(B89=Error,1,0))-1)/2)/(n+1),"")</f>
        <v>0.77272727272727271</v>
      </c>
      <c r="E89" s="14">
        <f t="shared" ca="1" si="6"/>
        <v>0.74785859476330196</v>
      </c>
      <c r="F89" s="166" t="str">
        <f t="shared" ca="1" si="7"/>
        <v/>
      </c>
      <c r="G89" s="9"/>
      <c r="H89" s="9"/>
      <c r="I89" s="9"/>
      <c r="J89" s="9"/>
      <c r="K89" s="9"/>
      <c r="L89" s="9"/>
      <c r="M89" s="9"/>
      <c r="N89" s="9"/>
      <c r="O89" s="9"/>
      <c r="P89" s="9"/>
    </row>
    <row r="90" spans="1:16" x14ac:dyDescent="0.15">
      <c r="A90" s="9"/>
      <c r="B90" s="83">
        <f>IF(Histogram!D89&lt;&gt;"",Histogram!D89,"")</f>
        <v>5037</v>
      </c>
      <c r="C90" s="82">
        <f t="shared" ca="1" si="5"/>
        <v>0.94286165507895858</v>
      </c>
      <c r="D90" s="14">
        <f t="array" aca="1" ref="D90" ca="1">IF(B90&lt;&gt;"",(SUM(IF(B90&gt;Error,1,0))+1+(SUM(IF(B90=Error,1,0))-1)/2)/(n+1),"")</f>
        <v>0.77272727272727271</v>
      </c>
      <c r="E90" s="14">
        <f t="shared" ca="1" si="6"/>
        <v>0.74785859476330196</v>
      </c>
      <c r="F90" s="166" t="str">
        <f t="shared" ca="1" si="7"/>
        <v/>
      </c>
      <c r="G90" s="9"/>
      <c r="H90" s="9"/>
      <c r="I90" s="9"/>
      <c r="J90" s="9"/>
      <c r="K90" s="9"/>
      <c r="L90" s="9"/>
      <c r="M90" s="9"/>
      <c r="N90" s="9"/>
      <c r="O90" s="9"/>
      <c r="P90" s="9"/>
    </row>
    <row r="91" spans="1:16" x14ac:dyDescent="0.15">
      <c r="A91" s="9"/>
      <c r="B91" s="83">
        <f>IF(Histogram!D90&lt;&gt;"",Histogram!D90,"")</f>
        <v>5137</v>
      </c>
      <c r="C91" s="82">
        <f t="shared" ca="1" si="5"/>
        <v>1.0459221448539351</v>
      </c>
      <c r="D91" s="14">
        <f t="array" aca="1" ref="D91" ca="1">IF(B91&lt;&gt;"",(SUM(IF(B91&gt;Error,1,0))+1+(SUM(IF(B91=Error,1,0))-1)/2)/(n+1),"")</f>
        <v>0.79090909090909089</v>
      </c>
      <c r="E91" s="14">
        <f t="shared" ca="1" si="6"/>
        <v>0.80957963211883521</v>
      </c>
      <c r="F91" s="166" t="str">
        <f t="shared" ca="1" si="7"/>
        <v/>
      </c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16" x14ac:dyDescent="0.15">
      <c r="A92" s="9"/>
      <c r="B92" s="83">
        <f>IF(Histogram!D91&lt;&gt;"",Histogram!D91,"")</f>
        <v>5149</v>
      </c>
      <c r="C92" s="82">
        <f t="shared" ca="1" si="5"/>
        <v>1.0582894036269321</v>
      </c>
      <c r="D92" s="14">
        <f t="array" aca="1" ref="D92" ca="1">IF(B92&lt;&gt;"",(SUM(IF(B92&gt;Error,1,0))+1+(SUM(IF(B92=Error,1,0))-1)/2)/(n+1),"")</f>
        <v>0.80454545454545456</v>
      </c>
      <c r="E92" s="14">
        <f t="shared" ca="1" si="6"/>
        <v>0.85796988819417108</v>
      </c>
      <c r="F92" s="166" t="str">
        <f t="shared" ca="1" si="7"/>
        <v/>
      </c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16" x14ac:dyDescent="0.15">
      <c r="A93" s="9"/>
      <c r="B93" s="83">
        <f>IF(Histogram!D92&lt;&gt;"",Histogram!D92,"")</f>
        <v>5149</v>
      </c>
      <c r="C93" s="82">
        <f t="shared" ca="1" si="5"/>
        <v>1.0582894036269321</v>
      </c>
      <c r="D93" s="14">
        <f t="array" aca="1" ref="D93" ca="1">IF(B93&lt;&gt;"",(SUM(IF(B93&gt;Error,1,0))+1+(SUM(IF(B93=Error,1,0))-1)/2)/(n+1),"")</f>
        <v>0.80454545454545456</v>
      </c>
      <c r="E93" s="14">
        <f t="shared" ca="1" si="6"/>
        <v>0.85796988819417108</v>
      </c>
      <c r="F93" s="166" t="str">
        <f t="shared" ca="1" si="7"/>
        <v/>
      </c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16" x14ac:dyDescent="0.15">
      <c r="A94" s="9"/>
      <c r="B94" s="83">
        <f>IF(Histogram!D93&lt;&gt;"",Histogram!D93,"")</f>
        <v>5150</v>
      </c>
      <c r="C94" s="82">
        <f t="shared" ca="1" si="5"/>
        <v>1.0593200085246819</v>
      </c>
      <c r="D94" s="14">
        <f t="array" aca="1" ref="D94" ca="1">IF(B94&lt;&gt;"",(SUM(IF(B94&gt;Error,1,0))+1+(SUM(IF(B94=Error,1,0))-1)/2)/(n+1),"")</f>
        <v>0.81818181818181823</v>
      </c>
      <c r="E94" s="14">
        <f t="shared" ca="1" si="6"/>
        <v>0.90845786853738464</v>
      </c>
      <c r="F94" s="166" t="str">
        <f t="shared" ca="1" si="7"/>
        <v/>
      </c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 x14ac:dyDescent="0.15">
      <c r="A95" s="9"/>
      <c r="B95" s="83">
        <f>IF(Histogram!D94&lt;&gt;"",Histogram!D94,"")</f>
        <v>5234</v>
      </c>
      <c r="C95" s="82">
        <f t="shared" ca="1" si="5"/>
        <v>1.1458908199356621</v>
      </c>
      <c r="D95" s="14">
        <f t="array" aca="1" ref="D95" ca="1">IF(B95&lt;&gt;"",(SUM(IF(B95&gt;Error,1,0))+1+(SUM(IF(B95=Error,1,0))-1)/2)/(n+1),"")</f>
        <v>0.82727272727272727</v>
      </c>
      <c r="E95" s="14">
        <f t="shared" ca="1" si="6"/>
        <v>0.94344263258565308</v>
      </c>
      <c r="F95" s="166" t="str">
        <f t="shared" ca="1" si="7"/>
        <v/>
      </c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16" x14ac:dyDescent="0.15">
      <c r="A96" s="9"/>
      <c r="B96" s="83">
        <f>IF(Histogram!D95&lt;&gt;"",Histogram!D95,"")</f>
        <v>5301</v>
      </c>
      <c r="C96" s="82">
        <f t="shared" ca="1" si="5"/>
        <v>1.2149413480848963</v>
      </c>
      <c r="D96" s="14">
        <f t="array" aca="1" ref="D96" ca="1">IF(B96&lt;&gt;"",(SUM(IF(B96&gt;Error,1,0))+1+(SUM(IF(B96=Error,1,0))-1)/2)/(n+1),"")</f>
        <v>0.84090909090909094</v>
      </c>
      <c r="E96" s="14">
        <f t="shared" ca="1" si="6"/>
        <v>0.99820117215288462</v>
      </c>
      <c r="F96" s="166" t="str">
        <f t="shared" ca="1" si="7"/>
        <v/>
      </c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x14ac:dyDescent="0.15">
      <c r="A97" s="9"/>
      <c r="B97" s="83">
        <f>IF(Histogram!D96&lt;&gt;"",Histogram!D96,"")</f>
        <v>5301</v>
      </c>
      <c r="C97" s="82">
        <f t="shared" ca="1" si="5"/>
        <v>1.2149413480848963</v>
      </c>
      <c r="D97" s="14">
        <f t="array" aca="1" ref="D97" ca="1">IF(B97&lt;&gt;"",(SUM(IF(B97&gt;Error,1,0))+1+(SUM(IF(B97=Error,1,0))-1)/2)/(n+1),"")</f>
        <v>0.84090909090909094</v>
      </c>
      <c r="E97" s="14">
        <f t="shared" ca="1" si="6"/>
        <v>0.99820117215288462</v>
      </c>
      <c r="F97" s="166" t="str">
        <f t="shared" ca="1" si="7"/>
        <v/>
      </c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 x14ac:dyDescent="0.15">
      <c r="A98" s="9"/>
      <c r="B98" s="83">
        <f>IF(Histogram!D97&lt;&gt;"",Histogram!D97,"")</f>
        <v>5327</v>
      </c>
      <c r="C98" s="82">
        <f t="shared" ca="1" si="5"/>
        <v>1.2417370754263901</v>
      </c>
      <c r="D98" s="14">
        <f t="array" aca="1" ref="D98" ca="1">IF(B98&lt;&gt;"",(SUM(IF(B98&gt;Error,1,0))+1+(SUM(IF(B98=Error,1,0))-1)/2)/(n+1),"")</f>
        <v>0.8545454545454545</v>
      </c>
      <c r="E98" s="14">
        <f t="shared" ca="1" si="6"/>
        <v>1.0561294201171834</v>
      </c>
      <c r="F98" s="166" t="str">
        <f t="shared" ca="1" si="7"/>
        <v/>
      </c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 x14ac:dyDescent="0.15">
      <c r="A99" s="9"/>
      <c r="B99" s="83">
        <f>IF(Histogram!D98&lt;&gt;"",Histogram!D98,"")</f>
        <v>5345</v>
      </c>
      <c r="C99" s="82">
        <f t="shared" ca="1" si="5"/>
        <v>1.2602879635858859</v>
      </c>
      <c r="D99" s="14">
        <f t="array" aca="1" ref="D99" ca="1">IF(B99&lt;&gt;"",(SUM(IF(B99&gt;Error,1,0))+1+(SUM(IF(B99=Error,1,0))-1)/2)/(n+1),"")</f>
        <v>0.87727272727272732</v>
      </c>
      <c r="E99" s="14">
        <f t="shared" ca="1" si="6"/>
        <v>1.1614608253919989</v>
      </c>
      <c r="F99" s="166" t="str">
        <f t="shared" ca="1" si="7"/>
        <v/>
      </c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 x14ac:dyDescent="0.15">
      <c r="A100" s="9"/>
      <c r="B100" s="83">
        <f>IF(Histogram!D99&lt;&gt;"",Histogram!D99,"")</f>
        <v>5345</v>
      </c>
      <c r="C100" s="82">
        <f t="shared" ca="1" si="5"/>
        <v>1.2602879635858859</v>
      </c>
      <c r="D100" s="14">
        <f t="array" aca="1" ref="D100" ca="1">IF(B100&lt;&gt;"",(SUM(IF(B100&gt;Error,1,0))+1+(SUM(IF(B100=Error,1,0))-1)/2)/(n+1),"")</f>
        <v>0.87727272727272732</v>
      </c>
      <c r="E100" s="14">
        <f t="shared" ca="1" si="6"/>
        <v>1.1614608253919989</v>
      </c>
      <c r="F100" s="166" t="str">
        <f t="shared" ca="1" si="7"/>
        <v/>
      </c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 x14ac:dyDescent="0.15">
      <c r="A101" s="9"/>
      <c r="B101" s="83">
        <f>IF(Histogram!D100&lt;&gt;"",Histogram!D100,"")</f>
        <v>5345</v>
      </c>
      <c r="C101" s="82">
        <f t="shared" ref="C101:C132" ca="1" si="8">IF(AND(B101&lt;&gt;"",$H$25&lt;&gt;""),(B101-$H$25)/$J$25,"")</f>
        <v>1.2602879635858859</v>
      </c>
      <c r="D101" s="14">
        <f t="array" aca="1" ref="D101" ca="1">IF(B101&lt;&gt;"",(SUM(IF(B101&gt;Error,1,0))+1+(SUM(IF(B101=Error,1,0))-1)/2)/(n+1),"")</f>
        <v>0.87727272727272732</v>
      </c>
      <c r="E101" s="14">
        <f t="shared" ref="E101:E132" ca="1" si="9">IF(D101&lt;&gt;"",NORMSINV(D101),"")</f>
        <v>1.1614608253919989</v>
      </c>
      <c r="F101" s="166" t="str">
        <f t="shared" ca="1" si="7"/>
        <v/>
      </c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 x14ac:dyDescent="0.15">
      <c r="A102" s="9"/>
      <c r="B102" s="83">
        <f>IF(Histogram!D101&lt;&gt;"",Histogram!D101,"")</f>
        <v>5345</v>
      </c>
      <c r="C102" s="82">
        <f t="shared" ca="1" si="8"/>
        <v>1.2602879635858859</v>
      </c>
      <c r="D102" s="14">
        <f t="array" aca="1" ref="D102" ca="1">IF(B102&lt;&gt;"",(SUM(IF(B102&gt;Error,1,0))+1+(SUM(IF(B102=Error,1,0))-1)/2)/(n+1),"")</f>
        <v>0.87727272727272732</v>
      </c>
      <c r="E102" s="14">
        <f t="shared" ca="1" si="9"/>
        <v>1.1614608253919989</v>
      </c>
      <c r="F102" s="166" t="str">
        <f t="shared" ca="1" si="7"/>
        <v/>
      </c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 x14ac:dyDescent="0.15">
      <c r="A103" s="9"/>
      <c r="B103" s="83">
        <f>IF(Histogram!D102&lt;&gt;"",Histogram!D102,"")</f>
        <v>5370</v>
      </c>
      <c r="C103" s="82">
        <f t="shared" ca="1" si="8"/>
        <v>1.28605308602963</v>
      </c>
      <c r="D103" s="14">
        <f t="array" aca="1" ref="D103" ca="1">IF(B103&lt;&gt;"",(SUM(IF(B103&gt;Error,1,0))+1+(SUM(IF(B103=Error,1,0))-1)/2)/(n+1),"")</f>
        <v>0.9</v>
      </c>
      <c r="E103" s="14">
        <f t="shared" ca="1" si="9"/>
        <v>1.2815515655446006</v>
      </c>
      <c r="F103" s="166" t="str">
        <f t="shared" ca="1" si="7"/>
        <v/>
      </c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 x14ac:dyDescent="0.15">
      <c r="A104" s="9"/>
      <c r="B104" s="83">
        <f>IF(Histogram!D103&lt;&gt;"",Histogram!D103,"")</f>
        <v>5403</v>
      </c>
      <c r="C104" s="82">
        <f t="shared" ca="1" si="8"/>
        <v>1.3200630476553723</v>
      </c>
      <c r="D104" s="14">
        <f t="array" aca="1" ref="D104" ca="1">IF(B104&lt;&gt;"",(SUM(IF(B104&gt;Error,1,0))+1+(SUM(IF(B104=Error,1,0))-1)/2)/(n+1),"")</f>
        <v>0.90909090909090906</v>
      </c>
      <c r="E104" s="14">
        <f t="shared" ca="1" si="9"/>
        <v>1.3351777361189361</v>
      </c>
      <c r="F104" s="166" t="str">
        <f t="shared" ca="1" si="7"/>
        <v/>
      </c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x14ac:dyDescent="0.15">
      <c r="A105" s="9"/>
      <c r="B105" s="83">
        <f>IF(Histogram!D104&lt;&gt;"",Histogram!D104,"")</f>
        <v>5450</v>
      </c>
      <c r="C105" s="82">
        <f t="shared" ca="1" si="8"/>
        <v>1.3685014778496112</v>
      </c>
      <c r="D105" s="14">
        <f t="array" aca="1" ref="D105" ca="1">IF(B105&lt;&gt;"",(SUM(IF(B105&gt;Error,1,0))+1+(SUM(IF(B105=Error,1,0))-1)/2)/(n+1),"")</f>
        <v>0.91818181818181821</v>
      </c>
      <c r="E105" s="14">
        <f t="shared" ca="1" si="9"/>
        <v>1.3929451967300128</v>
      </c>
      <c r="F105" s="166" t="str">
        <f t="shared" ca="1" si="7"/>
        <v/>
      </c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 x14ac:dyDescent="0.15">
      <c r="A106" s="9"/>
      <c r="B106" s="83">
        <f>IF(Histogram!D105&lt;&gt;"",Histogram!D105,"")</f>
        <v>5454</v>
      </c>
      <c r="C106" s="82">
        <f t="shared" ca="1" si="8"/>
        <v>1.3726238974406102</v>
      </c>
      <c r="D106" s="14">
        <f t="array" aca="1" ref="D106" ca="1">IF(B106&lt;&gt;"",(SUM(IF(B106&gt;Error,1,0))+1+(SUM(IF(B106=Error,1,0))-1)/2)/(n+1),"")</f>
        <v>0.92727272727272725</v>
      </c>
      <c r="E106" s="14">
        <f t="shared" ca="1" si="9"/>
        <v>1.4557760251170173</v>
      </c>
      <c r="F106" s="166" t="str">
        <f t="shared" ca="1" si="7"/>
        <v/>
      </c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 x14ac:dyDescent="0.15">
      <c r="A107" s="9"/>
      <c r="B107" s="83">
        <f>IF(Histogram!D106&lt;&gt;"",Histogram!D106,"")</f>
        <v>5455</v>
      </c>
      <c r="C107" s="82">
        <f t="shared" ca="1" si="8"/>
        <v>1.37365450233836</v>
      </c>
      <c r="D107" s="14">
        <f t="array" aca="1" ref="D107" ca="1">IF(B107&lt;&gt;"",(SUM(IF(B107&gt;Error,1,0))+1+(SUM(IF(B107=Error,1,0))-1)/2)/(n+1),"")</f>
        <v>0.9363636363636364</v>
      </c>
      <c r="E107" s="14">
        <f t="shared" ca="1" si="9"/>
        <v>1.5249453577626171</v>
      </c>
      <c r="F107" s="166" t="str">
        <f t="shared" ca="1" si="7"/>
        <v/>
      </c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 x14ac:dyDescent="0.15">
      <c r="A108" s="9"/>
      <c r="B108" s="83">
        <f>IF(Histogram!D107&lt;&gt;"",Histogram!D107,"")</f>
        <v>5500</v>
      </c>
      <c r="C108" s="82">
        <f t="shared" ca="1" si="8"/>
        <v>1.4200317227370993</v>
      </c>
      <c r="D108" s="14">
        <f t="array" aca="1" ref="D108" ca="1">IF(B108&lt;&gt;"",(SUM(IF(B108&gt;Error,1,0))+1+(SUM(IF(B108=Error,1,0))-1)/2)/(n+1),"")</f>
        <v>0.94545454545454544</v>
      </c>
      <c r="E108" s="14">
        <f t="shared" ca="1" si="9"/>
        <v>1.6022926552158758</v>
      </c>
      <c r="F108" s="166" t="str">
        <f t="shared" ca="1" si="7"/>
        <v/>
      </c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 x14ac:dyDescent="0.15">
      <c r="A109" s="9"/>
      <c r="B109" s="83">
        <f>IF(Histogram!D108&lt;&gt;"",Histogram!D108,"")</f>
        <v>5571</v>
      </c>
      <c r="C109" s="82">
        <f t="shared" ca="1" si="8"/>
        <v>1.4932046704773325</v>
      </c>
      <c r="D109" s="14">
        <f t="array" aca="1" ref="D109" ca="1">IF(B109&lt;&gt;"",(SUM(IF(B109&gt;Error,1,0))+1+(SUM(IF(B109=Error,1,0))-1)/2)/(n+1),"")</f>
        <v>0.95454545454545459</v>
      </c>
      <c r="E109" s="14">
        <f t="shared" ca="1" si="9"/>
        <v>1.6906216295848984</v>
      </c>
      <c r="F109" s="166" t="str">
        <f t="shared" ca="1" si="7"/>
        <v/>
      </c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 x14ac:dyDescent="0.15">
      <c r="A110" s="9"/>
      <c r="B110" s="83">
        <f>IF(Histogram!D109&lt;&gt;"",Histogram!D109,"")</f>
        <v>5573</v>
      </c>
      <c r="C110" s="82">
        <f t="shared" ca="1" si="8"/>
        <v>1.4952658802728322</v>
      </c>
      <c r="D110" s="14">
        <f t="array" aca="1" ref="D110" ca="1">IF(B110&lt;&gt;"",(SUM(IF(B110&gt;Error,1,0))+1+(SUM(IF(B110=Error,1,0))-1)/2)/(n+1),"")</f>
        <v>0.96363636363636362</v>
      </c>
      <c r="E110" s="14">
        <f t="shared" ca="1" si="9"/>
        <v>1.7945384156293684</v>
      </c>
      <c r="F110" s="166" t="str">
        <f t="shared" ca="1" si="7"/>
        <v/>
      </c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 x14ac:dyDescent="0.15">
      <c r="A111" s="9"/>
      <c r="B111" s="83">
        <f>IF(Histogram!D110&lt;&gt;"",Histogram!D110,"")</f>
        <v>5678</v>
      </c>
      <c r="C111" s="82">
        <f t="shared" ca="1" si="8"/>
        <v>1.6034793945365573</v>
      </c>
      <c r="D111" s="14">
        <f t="array" aca="1" ref="D111" ca="1">IF(B111&lt;&gt;"",(SUM(IF(B111&gt;Error,1,0))+1+(SUM(IF(B111=Error,1,0))-1)/2)/(n+1),"")</f>
        <v>0.97272727272727277</v>
      </c>
      <c r="E111" s="14">
        <f t="shared" ca="1" si="9"/>
        <v>1.9224794690779812</v>
      </c>
      <c r="F111" s="166" t="str">
        <f t="shared" ca="1" si="7"/>
        <v/>
      </c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 x14ac:dyDescent="0.15">
      <c r="A112" s="9"/>
      <c r="B112" s="83">
        <f>IF(Histogram!D111&lt;&gt;"",Histogram!D111,"")</f>
        <v>5897</v>
      </c>
      <c r="C112" s="82">
        <f t="shared" ca="1" si="8"/>
        <v>1.8291818671437556</v>
      </c>
      <c r="D112" s="14">
        <f t="array" aca="1" ref="D112" ca="1">IF(B112&lt;&gt;"",(SUM(IF(B112&gt;Error,1,0))+1+(SUM(IF(B112=Error,1,0))-1)/2)/(n+1),"")</f>
        <v>0.98181818181818181</v>
      </c>
      <c r="E112" s="14">
        <f t="shared" ca="1" si="9"/>
        <v>2.0928377985057733</v>
      </c>
      <c r="F112" s="166" t="str">
        <f t="shared" ca="1" si="7"/>
        <v/>
      </c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 x14ac:dyDescent="0.15">
      <c r="A113" s="9"/>
      <c r="B113" s="83">
        <f>IF(Histogram!D112&lt;&gt;"",Histogram!D112,"")</f>
        <v>5965</v>
      </c>
      <c r="C113" s="82">
        <f t="shared" ca="1" si="8"/>
        <v>1.8992630001907396</v>
      </c>
      <c r="D113" s="14">
        <f t="array" aca="1" ref="D113" ca="1">IF(B113&lt;&gt;"",(SUM(IF(B113&gt;Error,1,0))+1+(SUM(IF(B113=Error,1,0))-1)/2)/(n+1),"")</f>
        <v>0.99090909090909096</v>
      </c>
      <c r="E113" s="14">
        <f t="shared" ca="1" si="9"/>
        <v>2.3618944465849738</v>
      </c>
      <c r="F113" s="166" t="str">
        <f t="shared" ca="1" si="7"/>
        <v/>
      </c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 x14ac:dyDescent="0.15">
      <c r="A114" s="9"/>
      <c r="B114" s="83" t="str">
        <f>IF(Histogram!D113&lt;&gt;"",Histogram!D113,"")</f>
        <v/>
      </c>
      <c r="C114" s="82" t="str">
        <f t="shared" ca="1" si="8"/>
        <v/>
      </c>
      <c r="D114" s="14" t="str">
        <f t="array" ref="D114">IF(B114&lt;&gt;"",(SUM(IF(B114&gt;Error,1,0))+1+(SUM(IF(B114=Error,1,0))-1)/2)/(n+1),"")</f>
        <v/>
      </c>
      <c r="E114" s="14" t="str">
        <f t="shared" si="9"/>
        <v/>
      </c>
      <c r="F114" s="166" t="str">
        <f t="shared" ca="1" si="7"/>
        <v/>
      </c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 x14ac:dyDescent="0.15">
      <c r="A115" s="9"/>
      <c r="B115" s="83" t="str">
        <f>IF(Histogram!D114&lt;&gt;"",Histogram!D114,"")</f>
        <v/>
      </c>
      <c r="C115" s="82" t="str">
        <f t="shared" ca="1" si="8"/>
        <v/>
      </c>
      <c r="D115" s="14" t="str">
        <f t="array" ref="D115">IF(B115&lt;&gt;"",(SUM(IF(B115&gt;Error,1,0))+1+(SUM(IF(B115=Error,1,0))-1)/2)/(n+1),"")</f>
        <v/>
      </c>
      <c r="E115" s="14" t="str">
        <f t="shared" si="9"/>
        <v/>
      </c>
      <c r="F115" s="166" t="str">
        <f t="shared" ca="1" si="7"/>
        <v/>
      </c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 x14ac:dyDescent="0.15">
      <c r="A116" s="9"/>
      <c r="B116" s="83" t="str">
        <f>IF(Histogram!D115&lt;&gt;"",Histogram!D115,"")</f>
        <v/>
      </c>
      <c r="C116" s="82" t="str">
        <f t="shared" ca="1" si="8"/>
        <v/>
      </c>
      <c r="D116" s="14" t="str">
        <f t="array" ref="D116">IF(B116&lt;&gt;"",(SUM(IF(B116&gt;Error,1,0))+1+(SUM(IF(B116=Error,1,0))-1)/2)/(n+1),"")</f>
        <v/>
      </c>
      <c r="E116" s="14" t="str">
        <f t="shared" si="9"/>
        <v/>
      </c>
      <c r="F116" s="166" t="str">
        <f t="shared" ca="1" si="7"/>
        <v/>
      </c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 x14ac:dyDescent="0.15">
      <c r="A117" s="9"/>
      <c r="B117" s="83" t="str">
        <f>IF(Histogram!D116&lt;&gt;"",Histogram!D116,"")</f>
        <v/>
      </c>
      <c r="C117" s="82" t="str">
        <f t="shared" ca="1" si="8"/>
        <v/>
      </c>
      <c r="D117" s="14" t="str">
        <f t="array" ref="D117">IF(B117&lt;&gt;"",(SUM(IF(B117&gt;Error,1,0))+1+(SUM(IF(B117=Error,1,0))-1)/2)/(n+1),"")</f>
        <v/>
      </c>
      <c r="E117" s="14" t="str">
        <f t="shared" si="9"/>
        <v/>
      </c>
      <c r="F117" s="166" t="str">
        <f t="shared" ca="1" si="7"/>
        <v/>
      </c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 x14ac:dyDescent="0.15">
      <c r="A118" s="9"/>
      <c r="B118" s="83" t="str">
        <f>IF(Histogram!D117&lt;&gt;"",Histogram!D117,"")</f>
        <v/>
      </c>
      <c r="C118" s="82" t="str">
        <f t="shared" ca="1" si="8"/>
        <v/>
      </c>
      <c r="D118" s="14" t="str">
        <f t="array" ref="D118">IF(B118&lt;&gt;"",(SUM(IF(B118&gt;Error,1,0))+1+(SUM(IF(B118=Error,1,0))-1)/2)/(n+1),"")</f>
        <v/>
      </c>
      <c r="E118" s="14" t="str">
        <f t="shared" si="9"/>
        <v/>
      </c>
      <c r="F118" s="166" t="str">
        <f t="shared" ca="1" si="7"/>
        <v/>
      </c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 x14ac:dyDescent="0.15">
      <c r="A119" s="9"/>
      <c r="B119" s="83" t="str">
        <f>IF(Histogram!D118&lt;&gt;"",Histogram!D118,"")</f>
        <v/>
      </c>
      <c r="C119" s="82" t="str">
        <f t="shared" ca="1" si="8"/>
        <v/>
      </c>
      <c r="D119" s="14" t="str">
        <f t="array" ref="D119">IF(B119&lt;&gt;"",(SUM(IF(B119&gt;Error,1,0))+1+(SUM(IF(B119=Error,1,0))-1)/2)/(n+1),"")</f>
        <v/>
      </c>
      <c r="E119" s="14" t="str">
        <f t="shared" si="9"/>
        <v/>
      </c>
      <c r="F119" s="166" t="str">
        <f t="shared" ca="1" si="7"/>
        <v/>
      </c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x14ac:dyDescent="0.15">
      <c r="A120" s="9"/>
      <c r="B120" s="83" t="str">
        <f>IF(Histogram!D119&lt;&gt;"",Histogram!D119,"")</f>
        <v/>
      </c>
      <c r="C120" s="82" t="str">
        <f t="shared" ca="1" si="8"/>
        <v/>
      </c>
      <c r="D120" s="14" t="str">
        <f t="array" ref="D120">IF(B120&lt;&gt;"",(SUM(IF(B120&gt;Error,1,0))+1+(SUM(IF(B120=Error,1,0))-1)/2)/(n+1),"")</f>
        <v/>
      </c>
      <c r="E120" s="14" t="str">
        <f t="shared" si="9"/>
        <v/>
      </c>
      <c r="F120" s="166" t="str">
        <f t="shared" ca="1" si="7"/>
        <v/>
      </c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 x14ac:dyDescent="0.15">
      <c r="A121" s="9"/>
      <c r="B121" s="83" t="str">
        <f>IF(Histogram!D120&lt;&gt;"",Histogram!D120,"")</f>
        <v/>
      </c>
      <c r="C121" s="82" t="str">
        <f t="shared" ca="1" si="8"/>
        <v/>
      </c>
      <c r="D121" s="14" t="str">
        <f t="array" ref="D121">IF(B121&lt;&gt;"",(SUM(IF(B121&gt;Error,1,0))+1+(SUM(IF(B121=Error,1,0))-1)/2)/(n+1),"")</f>
        <v/>
      </c>
      <c r="E121" s="14" t="str">
        <f t="shared" si="9"/>
        <v/>
      </c>
      <c r="F121" s="166" t="str">
        <f t="shared" ca="1" si="7"/>
        <v/>
      </c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 x14ac:dyDescent="0.15">
      <c r="A122" s="9"/>
      <c r="B122" s="83" t="str">
        <f>IF(Histogram!D121&lt;&gt;"",Histogram!D121,"")</f>
        <v/>
      </c>
      <c r="C122" s="82" t="str">
        <f t="shared" ca="1" si="8"/>
        <v/>
      </c>
      <c r="D122" s="14" t="str">
        <f t="array" ref="D122">IF(B122&lt;&gt;"",(SUM(IF(B122&gt;Error,1,0))+1+(SUM(IF(B122=Error,1,0))-1)/2)/(n+1),"")</f>
        <v/>
      </c>
      <c r="E122" s="14" t="str">
        <f t="shared" si="9"/>
        <v/>
      </c>
      <c r="F122" s="166" t="str">
        <f t="shared" ca="1" si="7"/>
        <v/>
      </c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 x14ac:dyDescent="0.15">
      <c r="A123" s="9"/>
      <c r="B123" s="83" t="str">
        <f>IF(Histogram!D122&lt;&gt;"",Histogram!D122,"")</f>
        <v/>
      </c>
      <c r="C123" s="82" t="str">
        <f t="shared" ca="1" si="8"/>
        <v/>
      </c>
      <c r="D123" s="14" t="str">
        <f t="array" ref="D123">IF(B123&lt;&gt;"",(SUM(IF(B123&gt;Error,1,0))+1+(SUM(IF(B123=Error,1,0))-1)/2)/(n+1),"")</f>
        <v/>
      </c>
      <c r="E123" s="14" t="str">
        <f t="shared" si="9"/>
        <v/>
      </c>
      <c r="F123" s="166" t="str">
        <f t="shared" ca="1" si="7"/>
        <v/>
      </c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 x14ac:dyDescent="0.15">
      <c r="A124" s="9"/>
      <c r="B124" s="83" t="str">
        <f>IF(Histogram!D123&lt;&gt;"",Histogram!D123,"")</f>
        <v/>
      </c>
      <c r="C124" s="82" t="str">
        <f t="shared" ca="1" si="8"/>
        <v/>
      </c>
      <c r="D124" s="14" t="str">
        <f t="array" ref="D124">IF(B124&lt;&gt;"",(SUM(IF(B124&gt;Error,1,0))+1+(SUM(IF(B124=Error,1,0))-1)/2)/(n+1),"")</f>
        <v/>
      </c>
      <c r="E124" s="14" t="str">
        <f t="shared" si="9"/>
        <v/>
      </c>
      <c r="F124" s="166" t="str">
        <f t="shared" ca="1" si="7"/>
        <v/>
      </c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 x14ac:dyDescent="0.15">
      <c r="A125" s="9"/>
      <c r="B125" s="83" t="str">
        <f>IF(Histogram!D124&lt;&gt;"",Histogram!D124,"")</f>
        <v/>
      </c>
      <c r="C125" s="82" t="str">
        <f t="shared" ca="1" si="8"/>
        <v/>
      </c>
      <c r="D125" s="14" t="str">
        <f t="array" ref="D125">IF(B125&lt;&gt;"",(SUM(IF(B125&gt;Error,1,0))+1+(SUM(IF(B125=Error,1,0))-1)/2)/(n+1),"")</f>
        <v/>
      </c>
      <c r="E125" s="14" t="str">
        <f t="shared" si="9"/>
        <v/>
      </c>
      <c r="F125" s="166" t="str">
        <f t="shared" ca="1" si="7"/>
        <v/>
      </c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 x14ac:dyDescent="0.15">
      <c r="A126" s="9"/>
      <c r="B126" s="83" t="str">
        <f>IF(Histogram!D125&lt;&gt;"",Histogram!D125,"")</f>
        <v/>
      </c>
      <c r="C126" s="82" t="str">
        <f t="shared" ca="1" si="8"/>
        <v/>
      </c>
      <c r="D126" s="14" t="str">
        <f t="array" ref="D126">IF(B126&lt;&gt;"",(SUM(IF(B126&gt;Error,1,0))+1+(SUM(IF(B126=Error,1,0))-1)/2)/(n+1),"")</f>
        <v/>
      </c>
      <c r="E126" s="14" t="str">
        <f t="shared" si="9"/>
        <v/>
      </c>
      <c r="F126" s="166" t="str">
        <f t="shared" ca="1" si="7"/>
        <v/>
      </c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 x14ac:dyDescent="0.15">
      <c r="A127" s="9"/>
      <c r="B127" s="83" t="str">
        <f>IF(Histogram!D126&lt;&gt;"",Histogram!D126,"")</f>
        <v/>
      </c>
      <c r="C127" s="82" t="str">
        <f t="shared" ca="1" si="8"/>
        <v/>
      </c>
      <c r="D127" s="14" t="str">
        <f t="array" ref="D127">IF(B127&lt;&gt;"",(SUM(IF(B127&gt;Error,1,0))+1+(SUM(IF(B127=Error,1,0))-1)/2)/(n+1),"")</f>
        <v/>
      </c>
      <c r="E127" s="14" t="str">
        <f t="shared" si="9"/>
        <v/>
      </c>
      <c r="F127" s="166" t="str">
        <f t="shared" ca="1" si="7"/>
        <v/>
      </c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 x14ac:dyDescent="0.15">
      <c r="A128" s="9"/>
      <c r="B128" s="83" t="str">
        <f>IF(Histogram!D127&lt;&gt;"",Histogram!D127,"")</f>
        <v/>
      </c>
      <c r="C128" s="82" t="str">
        <f t="shared" ca="1" si="8"/>
        <v/>
      </c>
      <c r="D128" s="14" t="str">
        <f t="array" ref="D128">IF(B128&lt;&gt;"",(SUM(IF(B128&gt;Error,1,0))+1+(SUM(IF(B128=Error,1,0))-1)/2)/(n+1),"")</f>
        <v/>
      </c>
      <c r="E128" s="14" t="str">
        <f t="shared" si="9"/>
        <v/>
      </c>
      <c r="F128" s="166" t="str">
        <f t="shared" ca="1" si="7"/>
        <v/>
      </c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15">
      <c r="A129" s="9"/>
      <c r="B129" s="83" t="str">
        <f>IF(Histogram!D128&lt;&gt;"",Histogram!D128,"")</f>
        <v/>
      </c>
      <c r="C129" s="82" t="str">
        <f t="shared" ca="1" si="8"/>
        <v/>
      </c>
      <c r="D129" s="14" t="str">
        <f t="array" ref="D129">IF(B129&lt;&gt;"",(SUM(IF(B129&gt;Error,1,0))+1+(SUM(IF(B129=Error,1,0))-1)/2)/(n+1),"")</f>
        <v/>
      </c>
      <c r="E129" s="14" t="str">
        <f t="shared" si="9"/>
        <v/>
      </c>
      <c r="F129" s="166" t="str">
        <f t="shared" ca="1" si="7"/>
        <v/>
      </c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15">
      <c r="A130" s="9"/>
      <c r="B130" s="83" t="str">
        <f>IF(Histogram!D129&lt;&gt;"",Histogram!D129,"")</f>
        <v/>
      </c>
      <c r="C130" s="82" t="str">
        <f t="shared" ca="1" si="8"/>
        <v/>
      </c>
      <c r="D130" s="14" t="str">
        <f t="array" ref="D130">IF(B130&lt;&gt;"",(SUM(IF(B130&gt;Error,1,0))+1+(SUM(IF(B130=Error,1,0))-1)/2)/(n+1),"")</f>
        <v/>
      </c>
      <c r="E130" s="14" t="str">
        <f t="shared" si="9"/>
        <v/>
      </c>
      <c r="F130" s="166" t="str">
        <f t="shared" ca="1" si="7"/>
        <v/>
      </c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15">
      <c r="A131" s="9"/>
      <c r="B131" s="83" t="str">
        <f>IF(Histogram!D130&lt;&gt;"",Histogram!D130,"")</f>
        <v/>
      </c>
      <c r="C131" s="82" t="str">
        <f t="shared" ca="1" si="8"/>
        <v/>
      </c>
      <c r="D131" s="14" t="str">
        <f t="array" ref="D131">IF(B131&lt;&gt;"",(SUM(IF(B131&gt;Error,1,0))+1+(SUM(IF(B131=Error,1,0))-1)/2)/(n+1),"")</f>
        <v/>
      </c>
      <c r="E131" s="14" t="str">
        <f t="shared" si="9"/>
        <v/>
      </c>
      <c r="F131" s="166" t="str">
        <f t="shared" ca="1" si="7"/>
        <v/>
      </c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15">
      <c r="A132" s="9"/>
      <c r="B132" s="83" t="str">
        <f>IF(Histogram!D131&lt;&gt;"",Histogram!D131,"")</f>
        <v/>
      </c>
      <c r="C132" s="82" t="str">
        <f t="shared" ca="1" si="8"/>
        <v/>
      </c>
      <c r="D132" s="14" t="str">
        <f t="array" ref="D132">IF(B132&lt;&gt;"",(SUM(IF(B132&gt;Error,1,0))+1+(SUM(IF(B132=Error,1,0))-1)/2)/(n+1),"")</f>
        <v/>
      </c>
      <c r="E132" s="14" t="str">
        <f t="shared" si="9"/>
        <v/>
      </c>
      <c r="F132" s="166" t="str">
        <f t="shared" ca="1" si="7"/>
        <v/>
      </c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15">
      <c r="A133" s="9"/>
      <c r="B133" s="83" t="str">
        <f>IF(Histogram!D132&lt;&gt;"",Histogram!D132,"")</f>
        <v/>
      </c>
      <c r="C133" s="82" t="str">
        <f t="shared" ref="C133:C164" ca="1" si="10">IF(AND(B133&lt;&gt;"",$H$25&lt;&gt;""),(B133-$H$25)/$J$25,"")</f>
        <v/>
      </c>
      <c r="D133" s="14" t="str">
        <f t="array" ref="D133">IF(B133&lt;&gt;"",(SUM(IF(B133&gt;Error,1,0))+1+(SUM(IF(B133=Error,1,0))-1)/2)/(n+1),"")</f>
        <v/>
      </c>
      <c r="E133" s="14" t="str">
        <f t="shared" ref="E133:E164" si="11">IF(D133&lt;&gt;"",NORMSINV(D133),"")</f>
        <v/>
      </c>
      <c r="F133" s="166" t="str">
        <f t="shared" ca="1" si="7"/>
        <v/>
      </c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15">
      <c r="A134" s="9"/>
      <c r="B134" s="83" t="str">
        <f>IF(Histogram!D133&lt;&gt;"",Histogram!D133,"")</f>
        <v/>
      </c>
      <c r="C134" s="82" t="str">
        <f t="shared" ca="1" si="10"/>
        <v/>
      </c>
      <c r="D134" s="14" t="str">
        <f t="array" ref="D134">IF(B134&lt;&gt;"",(SUM(IF(B134&gt;Error,1,0))+1+(SUM(IF(B134=Error,1,0))-1)/2)/(n+1),"")</f>
        <v/>
      </c>
      <c r="E134" s="14" t="str">
        <f t="shared" si="11"/>
        <v/>
      </c>
      <c r="F134" s="166" t="str">
        <f t="shared" ref="F134:F197" ca="1" si="12">IF(C134&lt;&gt;"",IF(ABS(C134)&gt;=3,"Outlier",""),"")</f>
        <v/>
      </c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15">
      <c r="A135" s="9"/>
      <c r="B135" s="83" t="str">
        <f>IF(Histogram!D134&lt;&gt;"",Histogram!D134,"")</f>
        <v/>
      </c>
      <c r="C135" s="82" t="str">
        <f t="shared" ca="1" si="10"/>
        <v/>
      </c>
      <c r="D135" s="14" t="str">
        <f t="array" ref="D135">IF(B135&lt;&gt;"",(SUM(IF(B135&gt;Error,1,0))+1+(SUM(IF(B135=Error,1,0))-1)/2)/(n+1),"")</f>
        <v/>
      </c>
      <c r="E135" s="14" t="str">
        <f t="shared" si="11"/>
        <v/>
      </c>
      <c r="F135" s="166" t="str">
        <f t="shared" ca="1" si="12"/>
        <v/>
      </c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15">
      <c r="A136" s="9"/>
      <c r="B136" s="83" t="str">
        <f>IF(Histogram!D135&lt;&gt;"",Histogram!D135,"")</f>
        <v/>
      </c>
      <c r="C136" s="82" t="str">
        <f t="shared" ca="1" si="10"/>
        <v/>
      </c>
      <c r="D136" s="14" t="str">
        <f t="array" ref="D136">IF(B136&lt;&gt;"",(SUM(IF(B136&gt;Error,1,0))+1+(SUM(IF(B136=Error,1,0))-1)/2)/(n+1),"")</f>
        <v/>
      </c>
      <c r="E136" s="14" t="str">
        <f t="shared" si="11"/>
        <v/>
      </c>
      <c r="F136" s="166" t="str">
        <f t="shared" ca="1" si="12"/>
        <v/>
      </c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15">
      <c r="A137" s="9"/>
      <c r="B137" s="83" t="str">
        <f>IF(Histogram!D136&lt;&gt;"",Histogram!D136,"")</f>
        <v/>
      </c>
      <c r="C137" s="82" t="str">
        <f t="shared" ca="1" si="10"/>
        <v/>
      </c>
      <c r="D137" s="14" t="str">
        <f t="array" ref="D137">IF(B137&lt;&gt;"",(SUM(IF(B137&gt;Error,1,0))+1+(SUM(IF(B137=Error,1,0))-1)/2)/(n+1),"")</f>
        <v/>
      </c>
      <c r="E137" s="14" t="str">
        <f t="shared" si="11"/>
        <v/>
      </c>
      <c r="F137" s="166" t="str">
        <f t="shared" ca="1" si="12"/>
        <v/>
      </c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15">
      <c r="A138" s="9"/>
      <c r="B138" s="83" t="str">
        <f>IF(Histogram!D137&lt;&gt;"",Histogram!D137,"")</f>
        <v/>
      </c>
      <c r="C138" s="82" t="str">
        <f t="shared" ca="1" si="10"/>
        <v/>
      </c>
      <c r="D138" s="14" t="str">
        <f t="array" ref="D138">IF(B138&lt;&gt;"",(SUM(IF(B138&gt;Error,1,0))+1+(SUM(IF(B138=Error,1,0))-1)/2)/(n+1),"")</f>
        <v/>
      </c>
      <c r="E138" s="14" t="str">
        <f t="shared" si="11"/>
        <v/>
      </c>
      <c r="F138" s="166" t="str">
        <f t="shared" ca="1" si="12"/>
        <v/>
      </c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15">
      <c r="A139" s="9"/>
      <c r="B139" s="83" t="str">
        <f>IF(Histogram!D138&lt;&gt;"",Histogram!D138,"")</f>
        <v/>
      </c>
      <c r="C139" s="82" t="str">
        <f t="shared" ca="1" si="10"/>
        <v/>
      </c>
      <c r="D139" s="14" t="str">
        <f t="array" ref="D139">IF(B139&lt;&gt;"",(SUM(IF(B139&gt;Error,1,0))+1+(SUM(IF(B139=Error,1,0))-1)/2)/(n+1),"")</f>
        <v/>
      </c>
      <c r="E139" s="14" t="str">
        <f t="shared" si="11"/>
        <v/>
      </c>
      <c r="F139" s="166" t="str">
        <f t="shared" ca="1" si="12"/>
        <v/>
      </c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15">
      <c r="A140" s="9"/>
      <c r="B140" s="83" t="str">
        <f>IF(Histogram!D139&lt;&gt;"",Histogram!D139,"")</f>
        <v/>
      </c>
      <c r="C140" s="82" t="str">
        <f t="shared" ca="1" si="10"/>
        <v/>
      </c>
      <c r="D140" s="14" t="str">
        <f t="array" ref="D140">IF(B140&lt;&gt;"",(SUM(IF(B140&gt;Error,1,0))+1+(SUM(IF(B140=Error,1,0))-1)/2)/(n+1),"")</f>
        <v/>
      </c>
      <c r="E140" s="14" t="str">
        <f t="shared" si="11"/>
        <v/>
      </c>
      <c r="F140" s="166" t="str">
        <f t="shared" ca="1" si="12"/>
        <v/>
      </c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15">
      <c r="A141" s="9"/>
      <c r="B141" s="83" t="str">
        <f>IF(Histogram!D140&lt;&gt;"",Histogram!D140,"")</f>
        <v/>
      </c>
      <c r="C141" s="82" t="str">
        <f t="shared" ca="1" si="10"/>
        <v/>
      </c>
      <c r="D141" s="14" t="str">
        <f t="array" ref="D141">IF(B141&lt;&gt;"",(SUM(IF(B141&gt;Error,1,0))+1+(SUM(IF(B141=Error,1,0))-1)/2)/(n+1),"")</f>
        <v/>
      </c>
      <c r="E141" s="14" t="str">
        <f t="shared" si="11"/>
        <v/>
      </c>
      <c r="F141" s="166" t="str">
        <f t="shared" ca="1" si="12"/>
        <v/>
      </c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15">
      <c r="A142" s="9"/>
      <c r="B142" s="83" t="str">
        <f>IF(Histogram!D141&lt;&gt;"",Histogram!D141,"")</f>
        <v/>
      </c>
      <c r="C142" s="82" t="str">
        <f t="shared" ca="1" si="10"/>
        <v/>
      </c>
      <c r="D142" s="14" t="str">
        <f t="array" ref="D142">IF(B142&lt;&gt;"",(SUM(IF(B142&gt;Error,1,0))+1+(SUM(IF(B142=Error,1,0))-1)/2)/(n+1),"")</f>
        <v/>
      </c>
      <c r="E142" s="14" t="str">
        <f t="shared" si="11"/>
        <v/>
      </c>
      <c r="F142" s="166" t="str">
        <f t="shared" ca="1" si="12"/>
        <v/>
      </c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15">
      <c r="A143" s="9"/>
      <c r="B143" s="83" t="str">
        <f>IF(Histogram!D142&lt;&gt;"",Histogram!D142,"")</f>
        <v/>
      </c>
      <c r="C143" s="82" t="str">
        <f t="shared" ca="1" si="10"/>
        <v/>
      </c>
      <c r="D143" s="14" t="str">
        <f t="array" ref="D143">IF(B143&lt;&gt;"",(SUM(IF(B143&gt;Error,1,0))+1+(SUM(IF(B143=Error,1,0))-1)/2)/(n+1),"")</f>
        <v/>
      </c>
      <c r="E143" s="14" t="str">
        <f t="shared" si="11"/>
        <v/>
      </c>
      <c r="F143" s="166" t="str">
        <f t="shared" ca="1" si="12"/>
        <v/>
      </c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15">
      <c r="A144" s="9"/>
      <c r="B144" s="83" t="str">
        <f>IF(Histogram!D143&lt;&gt;"",Histogram!D143,"")</f>
        <v/>
      </c>
      <c r="C144" s="82" t="str">
        <f t="shared" ca="1" si="10"/>
        <v/>
      </c>
      <c r="D144" s="14" t="str">
        <f t="array" ref="D144">IF(B144&lt;&gt;"",(SUM(IF(B144&gt;Error,1,0))+1+(SUM(IF(B144=Error,1,0))-1)/2)/(n+1),"")</f>
        <v/>
      </c>
      <c r="E144" s="14" t="str">
        <f t="shared" si="11"/>
        <v/>
      </c>
      <c r="F144" s="166" t="str">
        <f t="shared" ca="1" si="12"/>
        <v/>
      </c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15">
      <c r="A145" s="9"/>
      <c r="B145" s="83" t="str">
        <f>IF(Histogram!D144&lt;&gt;"",Histogram!D144,"")</f>
        <v/>
      </c>
      <c r="C145" s="82" t="str">
        <f t="shared" ca="1" si="10"/>
        <v/>
      </c>
      <c r="D145" s="14" t="str">
        <f t="array" ref="D145">IF(B145&lt;&gt;"",(SUM(IF(B145&gt;Error,1,0))+1+(SUM(IF(B145=Error,1,0))-1)/2)/(n+1),"")</f>
        <v/>
      </c>
      <c r="E145" s="14" t="str">
        <f t="shared" si="11"/>
        <v/>
      </c>
      <c r="F145" s="166" t="str">
        <f t="shared" ca="1" si="12"/>
        <v/>
      </c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15">
      <c r="A146" s="9"/>
      <c r="B146" s="83" t="str">
        <f>IF(Histogram!D145&lt;&gt;"",Histogram!D145,"")</f>
        <v/>
      </c>
      <c r="C146" s="82" t="str">
        <f t="shared" ca="1" si="10"/>
        <v/>
      </c>
      <c r="D146" s="14" t="str">
        <f t="array" ref="D146">IF(B146&lt;&gt;"",(SUM(IF(B146&gt;Error,1,0))+1+(SUM(IF(B146=Error,1,0))-1)/2)/(n+1),"")</f>
        <v/>
      </c>
      <c r="E146" s="14" t="str">
        <f t="shared" si="11"/>
        <v/>
      </c>
      <c r="F146" s="166" t="str">
        <f t="shared" ca="1" si="12"/>
        <v/>
      </c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15">
      <c r="A147" s="9"/>
      <c r="B147" s="83" t="str">
        <f>IF(Histogram!D146&lt;&gt;"",Histogram!D146,"")</f>
        <v/>
      </c>
      <c r="C147" s="82" t="str">
        <f t="shared" ca="1" si="10"/>
        <v/>
      </c>
      <c r="D147" s="14" t="str">
        <f t="array" ref="D147">IF(B147&lt;&gt;"",(SUM(IF(B147&gt;Error,1,0))+1+(SUM(IF(B147=Error,1,0))-1)/2)/(n+1),"")</f>
        <v/>
      </c>
      <c r="E147" s="14" t="str">
        <f t="shared" si="11"/>
        <v/>
      </c>
      <c r="F147" s="166" t="str">
        <f t="shared" ca="1" si="12"/>
        <v/>
      </c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15">
      <c r="A148" s="9"/>
      <c r="B148" s="83" t="str">
        <f>IF(Histogram!D147&lt;&gt;"",Histogram!D147,"")</f>
        <v/>
      </c>
      <c r="C148" s="82" t="str">
        <f t="shared" ca="1" si="10"/>
        <v/>
      </c>
      <c r="D148" s="14" t="str">
        <f t="array" ref="D148">IF(B148&lt;&gt;"",(SUM(IF(B148&gt;Error,1,0))+1+(SUM(IF(B148=Error,1,0))-1)/2)/(n+1),"")</f>
        <v/>
      </c>
      <c r="E148" s="14" t="str">
        <f t="shared" si="11"/>
        <v/>
      </c>
      <c r="F148" s="166" t="str">
        <f t="shared" ca="1" si="12"/>
        <v/>
      </c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15">
      <c r="A149" s="9"/>
      <c r="B149" s="83" t="str">
        <f>IF(Histogram!D148&lt;&gt;"",Histogram!D148,"")</f>
        <v/>
      </c>
      <c r="C149" s="82" t="str">
        <f t="shared" ca="1" si="10"/>
        <v/>
      </c>
      <c r="D149" s="14" t="str">
        <f t="array" ref="D149">IF(B149&lt;&gt;"",(SUM(IF(B149&gt;Error,1,0))+1+(SUM(IF(B149=Error,1,0))-1)/2)/(n+1),"")</f>
        <v/>
      </c>
      <c r="E149" s="14" t="str">
        <f t="shared" si="11"/>
        <v/>
      </c>
      <c r="F149" s="166" t="str">
        <f t="shared" ca="1" si="12"/>
        <v/>
      </c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15">
      <c r="A150" s="9"/>
      <c r="B150" s="83" t="str">
        <f>IF(Histogram!D149&lt;&gt;"",Histogram!D149,"")</f>
        <v/>
      </c>
      <c r="C150" s="82" t="str">
        <f t="shared" ca="1" si="10"/>
        <v/>
      </c>
      <c r="D150" s="14" t="str">
        <f t="array" ref="D150">IF(B150&lt;&gt;"",(SUM(IF(B150&gt;Error,1,0))+1+(SUM(IF(B150=Error,1,0))-1)/2)/(n+1),"")</f>
        <v/>
      </c>
      <c r="E150" s="14" t="str">
        <f t="shared" si="11"/>
        <v/>
      </c>
      <c r="F150" s="166" t="str">
        <f t="shared" ca="1" si="12"/>
        <v/>
      </c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15">
      <c r="A151" s="9"/>
      <c r="B151" s="83" t="str">
        <f>IF(Histogram!D150&lt;&gt;"",Histogram!D150,"")</f>
        <v/>
      </c>
      <c r="C151" s="82" t="str">
        <f t="shared" ca="1" si="10"/>
        <v/>
      </c>
      <c r="D151" s="14" t="str">
        <f t="array" ref="D151">IF(B151&lt;&gt;"",(SUM(IF(B151&gt;Error,1,0))+1+(SUM(IF(B151=Error,1,0))-1)/2)/(n+1),"")</f>
        <v/>
      </c>
      <c r="E151" s="14" t="str">
        <f t="shared" si="11"/>
        <v/>
      </c>
      <c r="F151" s="166" t="str">
        <f t="shared" ca="1" si="12"/>
        <v/>
      </c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15">
      <c r="A152" s="9"/>
      <c r="B152" s="83" t="str">
        <f>IF(Histogram!D151&lt;&gt;"",Histogram!D151,"")</f>
        <v/>
      </c>
      <c r="C152" s="82" t="str">
        <f t="shared" ca="1" si="10"/>
        <v/>
      </c>
      <c r="D152" s="14" t="str">
        <f t="array" ref="D152">IF(B152&lt;&gt;"",(SUM(IF(B152&gt;Error,1,0))+1+(SUM(IF(B152=Error,1,0))-1)/2)/(n+1),"")</f>
        <v/>
      </c>
      <c r="E152" s="14" t="str">
        <f t="shared" si="11"/>
        <v/>
      </c>
      <c r="F152" s="166" t="str">
        <f t="shared" ca="1" si="12"/>
        <v/>
      </c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15">
      <c r="A153" s="9"/>
      <c r="B153" s="83" t="str">
        <f>IF(Histogram!D152&lt;&gt;"",Histogram!D152,"")</f>
        <v/>
      </c>
      <c r="C153" s="82" t="str">
        <f t="shared" ca="1" si="10"/>
        <v/>
      </c>
      <c r="D153" s="14" t="str">
        <f t="array" ref="D153">IF(B153&lt;&gt;"",(SUM(IF(B153&gt;Error,1,0))+1+(SUM(IF(B153=Error,1,0))-1)/2)/(n+1),"")</f>
        <v/>
      </c>
      <c r="E153" s="14" t="str">
        <f t="shared" si="11"/>
        <v/>
      </c>
      <c r="F153" s="166" t="str">
        <f t="shared" ca="1" si="12"/>
        <v/>
      </c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15">
      <c r="A154" s="9"/>
      <c r="B154" s="83" t="str">
        <f>IF(Histogram!D153&lt;&gt;"",Histogram!D153,"")</f>
        <v/>
      </c>
      <c r="C154" s="82" t="str">
        <f t="shared" ca="1" si="10"/>
        <v/>
      </c>
      <c r="D154" s="14" t="str">
        <f t="array" ref="D154">IF(B154&lt;&gt;"",(SUM(IF(B154&gt;Error,1,0))+1+(SUM(IF(B154=Error,1,0))-1)/2)/(n+1),"")</f>
        <v/>
      </c>
      <c r="E154" s="14" t="str">
        <f t="shared" si="11"/>
        <v/>
      </c>
      <c r="F154" s="166" t="str">
        <f t="shared" ca="1" si="12"/>
        <v/>
      </c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15">
      <c r="A155" s="9"/>
      <c r="B155" s="83" t="str">
        <f>IF(Histogram!D154&lt;&gt;"",Histogram!D154,"")</f>
        <v/>
      </c>
      <c r="C155" s="82" t="str">
        <f t="shared" ca="1" si="10"/>
        <v/>
      </c>
      <c r="D155" s="14" t="str">
        <f t="array" ref="D155">IF(B155&lt;&gt;"",(SUM(IF(B155&gt;Error,1,0))+1+(SUM(IF(B155=Error,1,0))-1)/2)/(n+1),"")</f>
        <v/>
      </c>
      <c r="E155" s="14" t="str">
        <f t="shared" si="11"/>
        <v/>
      </c>
      <c r="F155" s="166" t="str">
        <f t="shared" ca="1" si="12"/>
        <v/>
      </c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15">
      <c r="A156" s="9"/>
      <c r="B156" s="83" t="str">
        <f>IF(Histogram!D155&lt;&gt;"",Histogram!D155,"")</f>
        <v/>
      </c>
      <c r="C156" s="82" t="str">
        <f t="shared" ca="1" si="10"/>
        <v/>
      </c>
      <c r="D156" s="14" t="str">
        <f t="array" ref="D156">IF(B156&lt;&gt;"",(SUM(IF(B156&gt;Error,1,0))+1+(SUM(IF(B156=Error,1,0))-1)/2)/(n+1),"")</f>
        <v/>
      </c>
      <c r="E156" s="14" t="str">
        <f t="shared" si="11"/>
        <v/>
      </c>
      <c r="F156" s="166" t="str">
        <f t="shared" ca="1" si="12"/>
        <v/>
      </c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15">
      <c r="A157" s="9"/>
      <c r="B157" s="83" t="str">
        <f>IF(Histogram!D156&lt;&gt;"",Histogram!D156,"")</f>
        <v/>
      </c>
      <c r="C157" s="82" t="str">
        <f t="shared" ca="1" si="10"/>
        <v/>
      </c>
      <c r="D157" s="14" t="str">
        <f t="array" ref="D157">IF(B157&lt;&gt;"",(SUM(IF(B157&gt;Error,1,0))+1+(SUM(IF(B157=Error,1,0))-1)/2)/(n+1),"")</f>
        <v/>
      </c>
      <c r="E157" s="14" t="str">
        <f t="shared" si="11"/>
        <v/>
      </c>
      <c r="F157" s="166" t="str">
        <f t="shared" ca="1" si="12"/>
        <v/>
      </c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15">
      <c r="A158" s="9"/>
      <c r="B158" s="83" t="str">
        <f>IF(Histogram!D157&lt;&gt;"",Histogram!D157,"")</f>
        <v/>
      </c>
      <c r="C158" s="82" t="str">
        <f t="shared" ca="1" si="10"/>
        <v/>
      </c>
      <c r="D158" s="14" t="str">
        <f t="array" ref="D158">IF(B158&lt;&gt;"",(SUM(IF(B158&gt;Error,1,0))+1+(SUM(IF(B158=Error,1,0))-1)/2)/(n+1),"")</f>
        <v/>
      </c>
      <c r="E158" s="14" t="str">
        <f t="shared" si="11"/>
        <v/>
      </c>
      <c r="F158" s="166" t="str">
        <f t="shared" ca="1" si="12"/>
        <v/>
      </c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15">
      <c r="A159" s="9"/>
      <c r="B159" s="83" t="str">
        <f>IF(Histogram!D158&lt;&gt;"",Histogram!D158,"")</f>
        <v/>
      </c>
      <c r="C159" s="82" t="str">
        <f t="shared" ca="1" si="10"/>
        <v/>
      </c>
      <c r="D159" s="14" t="str">
        <f t="array" ref="D159">IF(B159&lt;&gt;"",(SUM(IF(B159&gt;Error,1,0))+1+(SUM(IF(B159=Error,1,0))-1)/2)/(n+1),"")</f>
        <v/>
      </c>
      <c r="E159" s="14" t="str">
        <f t="shared" si="11"/>
        <v/>
      </c>
      <c r="F159" s="166" t="str">
        <f t="shared" ca="1" si="12"/>
        <v/>
      </c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15">
      <c r="A160" s="9"/>
      <c r="B160" s="83" t="str">
        <f>IF(Histogram!D159&lt;&gt;"",Histogram!D159,"")</f>
        <v/>
      </c>
      <c r="C160" s="82" t="str">
        <f t="shared" ca="1" si="10"/>
        <v/>
      </c>
      <c r="D160" s="14" t="str">
        <f t="array" ref="D160">IF(B160&lt;&gt;"",(SUM(IF(B160&gt;Error,1,0))+1+(SUM(IF(B160=Error,1,0))-1)/2)/(n+1),"")</f>
        <v/>
      </c>
      <c r="E160" s="14" t="str">
        <f t="shared" si="11"/>
        <v/>
      </c>
      <c r="F160" s="166" t="str">
        <f t="shared" ca="1" si="12"/>
        <v/>
      </c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15">
      <c r="A161" s="9"/>
      <c r="B161" s="83" t="str">
        <f>IF(Histogram!D160&lt;&gt;"",Histogram!D160,"")</f>
        <v/>
      </c>
      <c r="C161" s="82" t="str">
        <f t="shared" ca="1" si="10"/>
        <v/>
      </c>
      <c r="D161" s="14" t="str">
        <f t="array" ref="D161">IF(B161&lt;&gt;"",(SUM(IF(B161&gt;Error,1,0))+1+(SUM(IF(B161=Error,1,0))-1)/2)/(n+1),"")</f>
        <v/>
      </c>
      <c r="E161" s="14" t="str">
        <f t="shared" si="11"/>
        <v/>
      </c>
      <c r="F161" s="166" t="str">
        <f t="shared" ca="1" si="12"/>
        <v/>
      </c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15">
      <c r="A162" s="9"/>
      <c r="B162" s="83" t="str">
        <f>IF(Histogram!D161&lt;&gt;"",Histogram!D161,"")</f>
        <v/>
      </c>
      <c r="C162" s="82" t="str">
        <f t="shared" ca="1" si="10"/>
        <v/>
      </c>
      <c r="D162" s="14" t="str">
        <f t="array" ref="D162">IF(B162&lt;&gt;"",(SUM(IF(B162&gt;Error,1,0))+1+(SUM(IF(B162=Error,1,0))-1)/2)/(n+1),"")</f>
        <v/>
      </c>
      <c r="E162" s="14" t="str">
        <f t="shared" si="11"/>
        <v/>
      </c>
      <c r="F162" s="166" t="str">
        <f t="shared" ca="1" si="12"/>
        <v/>
      </c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15">
      <c r="A163" s="9"/>
      <c r="B163" s="83" t="str">
        <f>IF(Histogram!D162&lt;&gt;"",Histogram!D162,"")</f>
        <v/>
      </c>
      <c r="C163" s="82" t="str">
        <f t="shared" ca="1" si="10"/>
        <v/>
      </c>
      <c r="D163" s="14" t="str">
        <f t="array" ref="D163">IF(B163&lt;&gt;"",(SUM(IF(B163&gt;Error,1,0))+1+(SUM(IF(B163=Error,1,0))-1)/2)/(n+1),"")</f>
        <v/>
      </c>
      <c r="E163" s="14" t="str">
        <f t="shared" si="11"/>
        <v/>
      </c>
      <c r="F163" s="166" t="str">
        <f t="shared" ca="1" si="12"/>
        <v/>
      </c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15">
      <c r="A164" s="9"/>
      <c r="B164" s="83" t="str">
        <f>IF(Histogram!D163&lt;&gt;"",Histogram!D163,"")</f>
        <v/>
      </c>
      <c r="C164" s="82" t="str">
        <f t="shared" ca="1" si="10"/>
        <v/>
      </c>
      <c r="D164" s="14" t="str">
        <f t="array" ref="D164">IF(B164&lt;&gt;"",(SUM(IF(B164&gt;Error,1,0))+1+(SUM(IF(B164=Error,1,0))-1)/2)/(n+1),"")</f>
        <v/>
      </c>
      <c r="E164" s="14" t="str">
        <f t="shared" si="11"/>
        <v/>
      </c>
      <c r="F164" s="166" t="str">
        <f t="shared" ca="1" si="12"/>
        <v/>
      </c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15">
      <c r="A165" s="9"/>
      <c r="B165" s="83" t="str">
        <f>IF(Histogram!D164&lt;&gt;"",Histogram!D164,"")</f>
        <v/>
      </c>
      <c r="C165" s="82" t="str">
        <f t="shared" ref="C165:C196" ca="1" si="13">IF(AND(B165&lt;&gt;"",$H$25&lt;&gt;""),(B165-$H$25)/$J$25,"")</f>
        <v/>
      </c>
      <c r="D165" s="14" t="str">
        <f t="array" ref="D165">IF(B165&lt;&gt;"",(SUM(IF(B165&gt;Error,1,0))+1+(SUM(IF(B165=Error,1,0))-1)/2)/(n+1),"")</f>
        <v/>
      </c>
      <c r="E165" s="14" t="str">
        <f t="shared" ref="E165:E196" si="14">IF(D165&lt;&gt;"",NORMSINV(D165),"")</f>
        <v/>
      </c>
      <c r="F165" s="166" t="str">
        <f t="shared" ca="1" si="12"/>
        <v/>
      </c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15">
      <c r="A166" s="9"/>
      <c r="B166" s="83" t="str">
        <f>IF(Histogram!D165&lt;&gt;"",Histogram!D165,"")</f>
        <v/>
      </c>
      <c r="C166" s="82" t="str">
        <f t="shared" ca="1" si="13"/>
        <v/>
      </c>
      <c r="D166" s="14" t="str">
        <f t="array" ref="D166">IF(B166&lt;&gt;"",(SUM(IF(B166&gt;Error,1,0))+1+(SUM(IF(B166=Error,1,0))-1)/2)/(n+1),"")</f>
        <v/>
      </c>
      <c r="E166" s="14" t="str">
        <f t="shared" si="14"/>
        <v/>
      </c>
      <c r="F166" s="166" t="str">
        <f t="shared" ca="1" si="12"/>
        <v/>
      </c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15">
      <c r="A167" s="9"/>
      <c r="B167" s="83" t="str">
        <f>IF(Histogram!D166&lt;&gt;"",Histogram!D166,"")</f>
        <v/>
      </c>
      <c r="C167" s="82" t="str">
        <f t="shared" ca="1" si="13"/>
        <v/>
      </c>
      <c r="D167" s="14" t="str">
        <f t="array" ref="D167">IF(B167&lt;&gt;"",(SUM(IF(B167&gt;Error,1,0))+1+(SUM(IF(B167=Error,1,0))-1)/2)/(n+1),"")</f>
        <v/>
      </c>
      <c r="E167" s="14" t="str">
        <f t="shared" si="14"/>
        <v/>
      </c>
      <c r="F167" s="166" t="str">
        <f t="shared" ca="1" si="12"/>
        <v/>
      </c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15">
      <c r="A168" s="9"/>
      <c r="B168" s="83" t="str">
        <f>IF(Histogram!D167&lt;&gt;"",Histogram!D167,"")</f>
        <v/>
      </c>
      <c r="C168" s="82" t="str">
        <f t="shared" ca="1" si="13"/>
        <v/>
      </c>
      <c r="D168" s="14" t="str">
        <f t="array" ref="D168">IF(B168&lt;&gt;"",(SUM(IF(B168&gt;Error,1,0))+1+(SUM(IF(B168=Error,1,0))-1)/2)/(n+1),"")</f>
        <v/>
      </c>
      <c r="E168" s="14" t="str">
        <f t="shared" si="14"/>
        <v/>
      </c>
      <c r="F168" s="166" t="str">
        <f t="shared" ca="1" si="12"/>
        <v/>
      </c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15">
      <c r="A169" s="9"/>
      <c r="B169" s="83" t="str">
        <f>IF(Histogram!D168&lt;&gt;"",Histogram!D168,"")</f>
        <v/>
      </c>
      <c r="C169" s="82" t="str">
        <f t="shared" ca="1" si="13"/>
        <v/>
      </c>
      <c r="D169" s="14" t="str">
        <f t="array" ref="D169">IF(B169&lt;&gt;"",(SUM(IF(B169&gt;Error,1,0))+1+(SUM(IF(B169=Error,1,0))-1)/2)/(n+1),"")</f>
        <v/>
      </c>
      <c r="E169" s="14" t="str">
        <f t="shared" si="14"/>
        <v/>
      </c>
      <c r="F169" s="166" t="str">
        <f t="shared" ca="1" si="12"/>
        <v/>
      </c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15">
      <c r="A170" s="9"/>
      <c r="B170" s="83" t="str">
        <f>IF(Histogram!D169&lt;&gt;"",Histogram!D169,"")</f>
        <v/>
      </c>
      <c r="C170" s="82" t="str">
        <f t="shared" ca="1" si="13"/>
        <v/>
      </c>
      <c r="D170" s="14" t="str">
        <f t="array" ref="D170">IF(B170&lt;&gt;"",(SUM(IF(B170&gt;Error,1,0))+1+(SUM(IF(B170=Error,1,0))-1)/2)/(n+1),"")</f>
        <v/>
      </c>
      <c r="E170" s="14" t="str">
        <f t="shared" si="14"/>
        <v/>
      </c>
      <c r="F170" s="166" t="str">
        <f t="shared" ca="1" si="12"/>
        <v/>
      </c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15">
      <c r="A171" s="9"/>
      <c r="B171" s="83" t="str">
        <f>IF(Histogram!D170&lt;&gt;"",Histogram!D170,"")</f>
        <v/>
      </c>
      <c r="C171" s="82" t="str">
        <f t="shared" ca="1" si="13"/>
        <v/>
      </c>
      <c r="D171" s="14" t="str">
        <f t="array" ref="D171">IF(B171&lt;&gt;"",(SUM(IF(B171&gt;Error,1,0))+1+(SUM(IF(B171=Error,1,0))-1)/2)/(n+1),"")</f>
        <v/>
      </c>
      <c r="E171" s="14" t="str">
        <f t="shared" si="14"/>
        <v/>
      </c>
      <c r="F171" s="166" t="str">
        <f t="shared" ca="1" si="12"/>
        <v/>
      </c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15">
      <c r="A172" s="9"/>
      <c r="B172" s="83" t="str">
        <f>IF(Histogram!D171&lt;&gt;"",Histogram!D171,"")</f>
        <v/>
      </c>
      <c r="C172" s="82" t="str">
        <f t="shared" ca="1" si="13"/>
        <v/>
      </c>
      <c r="D172" s="14" t="str">
        <f t="array" ref="D172">IF(B172&lt;&gt;"",(SUM(IF(B172&gt;Error,1,0))+1+(SUM(IF(B172=Error,1,0))-1)/2)/(n+1),"")</f>
        <v/>
      </c>
      <c r="E172" s="14" t="str">
        <f t="shared" si="14"/>
        <v/>
      </c>
      <c r="F172" s="166" t="str">
        <f t="shared" ca="1" si="12"/>
        <v/>
      </c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15">
      <c r="A173" s="9"/>
      <c r="B173" s="83" t="str">
        <f>IF(Histogram!D172&lt;&gt;"",Histogram!D172,"")</f>
        <v/>
      </c>
      <c r="C173" s="82" t="str">
        <f t="shared" ca="1" si="13"/>
        <v/>
      </c>
      <c r="D173" s="14" t="str">
        <f t="array" ref="D173">IF(B173&lt;&gt;"",(SUM(IF(B173&gt;Error,1,0))+1+(SUM(IF(B173=Error,1,0))-1)/2)/(n+1),"")</f>
        <v/>
      </c>
      <c r="E173" s="14" t="str">
        <f t="shared" si="14"/>
        <v/>
      </c>
      <c r="F173" s="166" t="str">
        <f t="shared" ca="1" si="12"/>
        <v/>
      </c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15">
      <c r="A174" s="9"/>
      <c r="B174" s="83" t="str">
        <f>IF(Histogram!D173&lt;&gt;"",Histogram!D173,"")</f>
        <v/>
      </c>
      <c r="C174" s="82" t="str">
        <f t="shared" ca="1" si="13"/>
        <v/>
      </c>
      <c r="D174" s="14" t="str">
        <f t="array" ref="D174">IF(B174&lt;&gt;"",(SUM(IF(B174&gt;Error,1,0))+1+(SUM(IF(B174=Error,1,0))-1)/2)/(n+1),"")</f>
        <v/>
      </c>
      <c r="E174" s="14" t="str">
        <f t="shared" si="14"/>
        <v/>
      </c>
      <c r="F174" s="166" t="str">
        <f t="shared" ca="1" si="12"/>
        <v/>
      </c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15">
      <c r="A175" s="9"/>
      <c r="B175" s="83" t="str">
        <f>IF(Histogram!D174&lt;&gt;"",Histogram!D174,"")</f>
        <v/>
      </c>
      <c r="C175" s="82" t="str">
        <f t="shared" ca="1" si="13"/>
        <v/>
      </c>
      <c r="D175" s="14" t="str">
        <f t="array" ref="D175">IF(B175&lt;&gt;"",(SUM(IF(B175&gt;Error,1,0))+1+(SUM(IF(B175=Error,1,0))-1)/2)/(n+1),"")</f>
        <v/>
      </c>
      <c r="E175" s="14" t="str">
        <f t="shared" si="14"/>
        <v/>
      </c>
      <c r="F175" s="166" t="str">
        <f t="shared" ca="1" si="12"/>
        <v/>
      </c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15">
      <c r="A176" s="9"/>
      <c r="B176" s="83" t="str">
        <f>IF(Histogram!D175&lt;&gt;"",Histogram!D175,"")</f>
        <v/>
      </c>
      <c r="C176" s="82" t="str">
        <f t="shared" ca="1" si="13"/>
        <v/>
      </c>
      <c r="D176" s="14" t="str">
        <f t="array" ref="D176">IF(B176&lt;&gt;"",(SUM(IF(B176&gt;Error,1,0))+1+(SUM(IF(B176=Error,1,0))-1)/2)/(n+1),"")</f>
        <v/>
      </c>
      <c r="E176" s="14" t="str">
        <f t="shared" si="14"/>
        <v/>
      </c>
      <c r="F176" s="166" t="str">
        <f t="shared" ca="1" si="12"/>
        <v/>
      </c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15">
      <c r="A177" s="9"/>
      <c r="B177" s="83" t="str">
        <f>IF(Histogram!D176&lt;&gt;"",Histogram!D176,"")</f>
        <v/>
      </c>
      <c r="C177" s="82" t="str">
        <f t="shared" ca="1" si="13"/>
        <v/>
      </c>
      <c r="D177" s="14" t="str">
        <f t="array" ref="D177">IF(B177&lt;&gt;"",(SUM(IF(B177&gt;Error,1,0))+1+(SUM(IF(B177=Error,1,0))-1)/2)/(n+1),"")</f>
        <v/>
      </c>
      <c r="E177" s="14" t="str">
        <f t="shared" si="14"/>
        <v/>
      </c>
      <c r="F177" s="166" t="str">
        <f t="shared" ca="1" si="12"/>
        <v/>
      </c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15">
      <c r="A178" s="9"/>
      <c r="B178" s="83" t="str">
        <f>IF(Histogram!D177&lt;&gt;"",Histogram!D177,"")</f>
        <v/>
      </c>
      <c r="C178" s="82" t="str">
        <f t="shared" ca="1" si="13"/>
        <v/>
      </c>
      <c r="D178" s="14" t="str">
        <f t="array" ref="D178">IF(B178&lt;&gt;"",(SUM(IF(B178&gt;Error,1,0))+1+(SUM(IF(B178=Error,1,0))-1)/2)/(n+1),"")</f>
        <v/>
      </c>
      <c r="E178" s="14" t="str">
        <f t="shared" si="14"/>
        <v/>
      </c>
      <c r="F178" s="166" t="str">
        <f t="shared" ca="1" si="12"/>
        <v/>
      </c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15">
      <c r="A179" s="9"/>
      <c r="B179" s="83" t="str">
        <f>IF(Histogram!D178&lt;&gt;"",Histogram!D178,"")</f>
        <v/>
      </c>
      <c r="C179" s="82" t="str">
        <f t="shared" ca="1" si="13"/>
        <v/>
      </c>
      <c r="D179" s="14" t="str">
        <f t="array" ref="D179">IF(B179&lt;&gt;"",(SUM(IF(B179&gt;Error,1,0))+1+(SUM(IF(B179=Error,1,0))-1)/2)/(n+1),"")</f>
        <v/>
      </c>
      <c r="E179" s="14" t="str">
        <f t="shared" si="14"/>
        <v/>
      </c>
      <c r="F179" s="166" t="str">
        <f t="shared" ca="1" si="12"/>
        <v/>
      </c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15">
      <c r="A180" s="9"/>
      <c r="B180" s="83" t="str">
        <f>IF(Histogram!D179&lt;&gt;"",Histogram!D179,"")</f>
        <v/>
      </c>
      <c r="C180" s="82" t="str">
        <f t="shared" ca="1" si="13"/>
        <v/>
      </c>
      <c r="D180" s="14" t="str">
        <f t="array" ref="D180">IF(B180&lt;&gt;"",(SUM(IF(B180&gt;Error,1,0))+1+(SUM(IF(B180=Error,1,0))-1)/2)/(n+1),"")</f>
        <v/>
      </c>
      <c r="E180" s="14" t="str">
        <f t="shared" si="14"/>
        <v/>
      </c>
      <c r="F180" s="166" t="str">
        <f t="shared" ca="1" si="12"/>
        <v/>
      </c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15">
      <c r="A181" s="9"/>
      <c r="B181" s="83" t="str">
        <f>IF(Histogram!D180&lt;&gt;"",Histogram!D180,"")</f>
        <v/>
      </c>
      <c r="C181" s="82" t="str">
        <f t="shared" ca="1" si="13"/>
        <v/>
      </c>
      <c r="D181" s="14" t="str">
        <f t="array" ref="D181">IF(B181&lt;&gt;"",(SUM(IF(B181&gt;Error,1,0))+1+(SUM(IF(B181=Error,1,0))-1)/2)/(n+1),"")</f>
        <v/>
      </c>
      <c r="E181" s="14" t="str">
        <f t="shared" si="14"/>
        <v/>
      </c>
      <c r="F181" s="166" t="str">
        <f t="shared" ca="1" si="12"/>
        <v/>
      </c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15">
      <c r="A182" s="9"/>
      <c r="B182" s="83" t="str">
        <f>IF(Histogram!D181&lt;&gt;"",Histogram!D181,"")</f>
        <v/>
      </c>
      <c r="C182" s="82" t="str">
        <f t="shared" ca="1" si="13"/>
        <v/>
      </c>
      <c r="D182" s="14" t="str">
        <f t="array" ref="D182">IF(B182&lt;&gt;"",(SUM(IF(B182&gt;Error,1,0))+1+(SUM(IF(B182=Error,1,0))-1)/2)/(n+1),"")</f>
        <v/>
      </c>
      <c r="E182" s="14" t="str">
        <f t="shared" si="14"/>
        <v/>
      </c>
      <c r="F182" s="166" t="str">
        <f t="shared" ca="1" si="12"/>
        <v/>
      </c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15">
      <c r="A183" s="9"/>
      <c r="B183" s="83" t="str">
        <f>IF(Histogram!D182&lt;&gt;"",Histogram!D182,"")</f>
        <v/>
      </c>
      <c r="C183" s="82" t="str">
        <f t="shared" ca="1" si="13"/>
        <v/>
      </c>
      <c r="D183" s="14" t="str">
        <f t="array" ref="D183">IF(B183&lt;&gt;"",(SUM(IF(B183&gt;Error,1,0))+1+(SUM(IF(B183=Error,1,0))-1)/2)/(n+1),"")</f>
        <v/>
      </c>
      <c r="E183" s="14" t="str">
        <f t="shared" si="14"/>
        <v/>
      </c>
      <c r="F183" s="166" t="str">
        <f t="shared" ca="1" si="12"/>
        <v/>
      </c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15">
      <c r="A184" s="9"/>
      <c r="B184" s="83" t="str">
        <f>IF(Histogram!D183&lt;&gt;"",Histogram!D183,"")</f>
        <v/>
      </c>
      <c r="C184" s="82" t="str">
        <f t="shared" ca="1" si="13"/>
        <v/>
      </c>
      <c r="D184" s="14" t="str">
        <f t="array" ref="D184">IF(B184&lt;&gt;"",(SUM(IF(B184&gt;Error,1,0))+1+(SUM(IF(B184=Error,1,0))-1)/2)/(n+1),"")</f>
        <v/>
      </c>
      <c r="E184" s="14" t="str">
        <f t="shared" si="14"/>
        <v/>
      </c>
      <c r="F184" s="166" t="str">
        <f t="shared" ca="1" si="12"/>
        <v/>
      </c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x14ac:dyDescent="0.15">
      <c r="A185" s="9"/>
      <c r="B185" s="83" t="str">
        <f>IF(Histogram!D184&lt;&gt;"",Histogram!D184,"")</f>
        <v/>
      </c>
      <c r="C185" s="82" t="str">
        <f t="shared" ca="1" si="13"/>
        <v/>
      </c>
      <c r="D185" s="14" t="str">
        <f t="array" ref="D185">IF(B185&lt;&gt;"",(SUM(IF(B185&gt;Error,1,0))+1+(SUM(IF(B185=Error,1,0))-1)/2)/(n+1),"")</f>
        <v/>
      </c>
      <c r="E185" s="14" t="str">
        <f t="shared" si="14"/>
        <v/>
      </c>
      <c r="F185" s="166" t="str">
        <f t="shared" ca="1" si="12"/>
        <v/>
      </c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15">
      <c r="A186" s="9"/>
      <c r="B186" s="83" t="str">
        <f>IF(Histogram!D185&lt;&gt;"",Histogram!D185,"")</f>
        <v/>
      </c>
      <c r="C186" s="82" t="str">
        <f t="shared" ca="1" si="13"/>
        <v/>
      </c>
      <c r="D186" s="14" t="str">
        <f t="array" ref="D186">IF(B186&lt;&gt;"",(SUM(IF(B186&gt;Error,1,0))+1+(SUM(IF(B186=Error,1,0))-1)/2)/(n+1),"")</f>
        <v/>
      </c>
      <c r="E186" s="14" t="str">
        <f t="shared" si="14"/>
        <v/>
      </c>
      <c r="F186" s="166" t="str">
        <f t="shared" ca="1" si="12"/>
        <v/>
      </c>
      <c r="G186" s="9"/>
      <c r="H186" s="9"/>
      <c r="I186" s="9"/>
      <c r="J186" s="9"/>
      <c r="K186" s="9"/>
      <c r="L186" s="9"/>
      <c r="M186" s="9"/>
      <c r="N186" s="9"/>
      <c r="O186" s="9"/>
      <c r="P186" s="9"/>
    </row>
    <row r="187" spans="1:16" x14ac:dyDescent="0.15">
      <c r="A187" s="9"/>
      <c r="B187" s="83" t="str">
        <f>IF(Histogram!D186&lt;&gt;"",Histogram!D186,"")</f>
        <v/>
      </c>
      <c r="C187" s="82" t="str">
        <f t="shared" ca="1" si="13"/>
        <v/>
      </c>
      <c r="D187" s="14" t="str">
        <f t="array" ref="D187">IF(B187&lt;&gt;"",(SUM(IF(B187&gt;Error,1,0))+1+(SUM(IF(B187=Error,1,0))-1)/2)/(n+1),"")</f>
        <v/>
      </c>
      <c r="E187" s="14" t="str">
        <f t="shared" si="14"/>
        <v/>
      </c>
      <c r="F187" s="166" t="str">
        <f t="shared" ca="1" si="12"/>
        <v/>
      </c>
      <c r="G187" s="9"/>
      <c r="H187" s="9"/>
      <c r="I187" s="9"/>
      <c r="J187" s="9"/>
      <c r="K187" s="9"/>
      <c r="L187" s="9"/>
      <c r="M187" s="9"/>
      <c r="N187" s="9"/>
      <c r="O187" s="9"/>
      <c r="P187" s="9"/>
    </row>
    <row r="188" spans="1:16" x14ac:dyDescent="0.15">
      <c r="A188" s="9"/>
      <c r="B188" s="83" t="str">
        <f>IF(Histogram!D187&lt;&gt;"",Histogram!D187,"")</f>
        <v/>
      </c>
      <c r="C188" s="82" t="str">
        <f t="shared" ca="1" si="13"/>
        <v/>
      </c>
      <c r="D188" s="14" t="str">
        <f t="array" ref="D188">IF(B188&lt;&gt;"",(SUM(IF(B188&gt;Error,1,0))+1+(SUM(IF(B188=Error,1,0))-1)/2)/(n+1),"")</f>
        <v/>
      </c>
      <c r="E188" s="14" t="str">
        <f t="shared" si="14"/>
        <v/>
      </c>
      <c r="F188" s="166" t="str">
        <f t="shared" ca="1" si="12"/>
        <v/>
      </c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1:16" x14ac:dyDescent="0.15">
      <c r="A189" s="9"/>
      <c r="B189" s="83" t="str">
        <f>IF(Histogram!D188&lt;&gt;"",Histogram!D188,"")</f>
        <v/>
      </c>
      <c r="C189" s="82" t="str">
        <f t="shared" ca="1" si="13"/>
        <v/>
      </c>
      <c r="D189" s="14" t="str">
        <f t="array" ref="D189">IF(B189&lt;&gt;"",(SUM(IF(B189&gt;Error,1,0))+1+(SUM(IF(B189=Error,1,0))-1)/2)/(n+1),"")</f>
        <v/>
      </c>
      <c r="E189" s="14" t="str">
        <f t="shared" si="14"/>
        <v/>
      </c>
      <c r="F189" s="166" t="str">
        <f t="shared" ca="1" si="12"/>
        <v/>
      </c>
      <c r="G189" s="9"/>
      <c r="H189" s="9"/>
      <c r="I189" s="9"/>
      <c r="J189" s="9"/>
      <c r="K189" s="9"/>
      <c r="L189" s="9"/>
      <c r="M189" s="9"/>
      <c r="N189" s="9"/>
      <c r="O189" s="9"/>
      <c r="P189" s="9"/>
    </row>
    <row r="190" spans="1:16" x14ac:dyDescent="0.15">
      <c r="A190" s="9"/>
      <c r="B190" s="83" t="str">
        <f>IF(Histogram!D189&lt;&gt;"",Histogram!D189,"")</f>
        <v/>
      </c>
      <c r="C190" s="82" t="str">
        <f t="shared" ca="1" si="13"/>
        <v/>
      </c>
      <c r="D190" s="14" t="str">
        <f t="array" ref="D190">IF(B190&lt;&gt;"",(SUM(IF(B190&gt;Error,1,0))+1+(SUM(IF(B190=Error,1,0))-1)/2)/(n+1),"")</f>
        <v/>
      </c>
      <c r="E190" s="14" t="str">
        <f t="shared" si="14"/>
        <v/>
      </c>
      <c r="F190" s="166" t="str">
        <f t="shared" ca="1" si="12"/>
        <v/>
      </c>
      <c r="G190" s="9"/>
      <c r="H190" s="9"/>
      <c r="I190" s="9"/>
      <c r="J190" s="9"/>
      <c r="K190" s="9"/>
      <c r="L190" s="9"/>
      <c r="M190" s="9"/>
      <c r="N190" s="9"/>
      <c r="O190" s="9"/>
      <c r="P190" s="9"/>
    </row>
    <row r="191" spans="1:16" x14ac:dyDescent="0.15">
      <c r="A191" s="9"/>
      <c r="B191" s="83" t="str">
        <f>IF(Histogram!D190&lt;&gt;"",Histogram!D190,"")</f>
        <v/>
      </c>
      <c r="C191" s="82" t="str">
        <f t="shared" ca="1" si="13"/>
        <v/>
      </c>
      <c r="D191" s="14" t="str">
        <f t="array" ref="D191">IF(B191&lt;&gt;"",(SUM(IF(B191&gt;Error,1,0))+1+(SUM(IF(B191=Error,1,0))-1)/2)/(n+1),"")</f>
        <v/>
      </c>
      <c r="E191" s="14" t="str">
        <f t="shared" si="14"/>
        <v/>
      </c>
      <c r="F191" s="166" t="str">
        <f t="shared" ca="1" si="12"/>
        <v/>
      </c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 x14ac:dyDescent="0.15">
      <c r="A192" s="9"/>
      <c r="B192" s="83" t="str">
        <f>IF(Histogram!D191&lt;&gt;"",Histogram!D191,"")</f>
        <v/>
      </c>
      <c r="C192" s="82" t="str">
        <f t="shared" ca="1" si="13"/>
        <v/>
      </c>
      <c r="D192" s="14" t="str">
        <f t="array" ref="D192">IF(B192&lt;&gt;"",(SUM(IF(B192&gt;Error,1,0))+1+(SUM(IF(B192=Error,1,0))-1)/2)/(n+1),"")</f>
        <v/>
      </c>
      <c r="E192" s="14" t="str">
        <f t="shared" si="14"/>
        <v/>
      </c>
      <c r="F192" s="166" t="str">
        <f t="shared" ca="1" si="12"/>
        <v/>
      </c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x14ac:dyDescent="0.15">
      <c r="A193" s="9"/>
      <c r="B193" s="83" t="str">
        <f>IF(Histogram!D192&lt;&gt;"",Histogram!D192,"")</f>
        <v/>
      </c>
      <c r="C193" s="82" t="str">
        <f t="shared" ca="1" si="13"/>
        <v/>
      </c>
      <c r="D193" s="14" t="str">
        <f t="array" ref="D193">IF(B193&lt;&gt;"",(SUM(IF(B193&gt;Error,1,0))+1+(SUM(IF(B193=Error,1,0))-1)/2)/(n+1),"")</f>
        <v/>
      </c>
      <c r="E193" s="14" t="str">
        <f t="shared" si="14"/>
        <v/>
      </c>
      <c r="F193" s="166" t="str">
        <f t="shared" ca="1" si="12"/>
        <v/>
      </c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16" x14ac:dyDescent="0.15">
      <c r="A194" s="9"/>
      <c r="B194" s="83" t="str">
        <f>IF(Histogram!D193&lt;&gt;"",Histogram!D193,"")</f>
        <v/>
      </c>
      <c r="C194" s="82" t="str">
        <f t="shared" ca="1" si="13"/>
        <v/>
      </c>
      <c r="D194" s="14" t="str">
        <f t="array" ref="D194">IF(B194&lt;&gt;"",(SUM(IF(B194&gt;Error,1,0))+1+(SUM(IF(B194=Error,1,0))-1)/2)/(n+1),"")</f>
        <v/>
      </c>
      <c r="E194" s="14" t="str">
        <f t="shared" si="14"/>
        <v/>
      </c>
      <c r="F194" s="166" t="str">
        <f t="shared" ca="1" si="12"/>
        <v/>
      </c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16" x14ac:dyDescent="0.15">
      <c r="A195" s="9"/>
      <c r="B195" s="83" t="str">
        <f>IF(Histogram!D194&lt;&gt;"",Histogram!D194,"")</f>
        <v/>
      </c>
      <c r="C195" s="82" t="str">
        <f t="shared" ca="1" si="13"/>
        <v/>
      </c>
      <c r="D195" s="14" t="str">
        <f t="array" ref="D195">IF(B195&lt;&gt;"",(SUM(IF(B195&gt;Error,1,0))+1+(SUM(IF(B195=Error,1,0))-1)/2)/(n+1),"")</f>
        <v/>
      </c>
      <c r="E195" s="14" t="str">
        <f t="shared" si="14"/>
        <v/>
      </c>
      <c r="F195" s="166" t="str">
        <f t="shared" ca="1" si="12"/>
        <v/>
      </c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16" x14ac:dyDescent="0.15">
      <c r="A196" s="9"/>
      <c r="B196" s="83" t="str">
        <f>IF(Histogram!D195&lt;&gt;"",Histogram!D195,"")</f>
        <v/>
      </c>
      <c r="C196" s="82" t="str">
        <f t="shared" ca="1" si="13"/>
        <v/>
      </c>
      <c r="D196" s="14" t="str">
        <f t="array" ref="D196">IF(B196&lt;&gt;"",(SUM(IF(B196&gt;Error,1,0))+1+(SUM(IF(B196=Error,1,0))-1)/2)/(n+1),"")</f>
        <v/>
      </c>
      <c r="E196" s="14" t="str">
        <f t="shared" si="14"/>
        <v/>
      </c>
      <c r="F196" s="166" t="str">
        <f t="shared" ca="1" si="12"/>
        <v/>
      </c>
      <c r="G196" s="9"/>
      <c r="K196" s="9"/>
      <c r="L196" s="9"/>
      <c r="M196" s="9"/>
      <c r="N196" s="9"/>
      <c r="O196" s="9"/>
      <c r="P196" s="9"/>
    </row>
    <row r="197" spans="1:16" x14ac:dyDescent="0.15">
      <c r="A197" s="9"/>
      <c r="B197" s="83" t="str">
        <f>IF(Histogram!D196&lt;&gt;"",Histogram!D196,"")</f>
        <v/>
      </c>
      <c r="C197" s="82" t="str">
        <f t="shared" ref="C197:C204" ca="1" si="15">IF(AND(B197&lt;&gt;"",$H$25&lt;&gt;""),(B197-$H$25)/$J$25,"")</f>
        <v/>
      </c>
      <c r="D197" s="14" t="str">
        <f t="array" ref="D197">IF(B197&lt;&gt;"",(SUM(IF(B197&gt;Error,1,0))+1+(SUM(IF(B197=Error,1,0))-1)/2)/(n+1),"")</f>
        <v/>
      </c>
      <c r="E197" s="14" t="str">
        <f t="shared" ref="E197:E204" si="16">IF(D197&lt;&gt;"",NORMSINV(D197),"")</f>
        <v/>
      </c>
      <c r="F197" s="166" t="str">
        <f t="shared" ca="1" si="12"/>
        <v/>
      </c>
      <c r="G197" s="9"/>
      <c r="K197" s="9"/>
      <c r="L197" s="9"/>
      <c r="M197" s="9"/>
      <c r="N197" s="9"/>
      <c r="O197" s="9"/>
      <c r="P197" s="9"/>
    </row>
    <row r="198" spans="1:16" x14ac:dyDescent="0.15">
      <c r="A198" s="9"/>
      <c r="B198" s="83" t="str">
        <f>IF(Histogram!D197&lt;&gt;"",Histogram!D197,"")</f>
        <v/>
      </c>
      <c r="C198" s="82" t="str">
        <f t="shared" ca="1" si="15"/>
        <v/>
      </c>
      <c r="D198" s="14" t="str">
        <f t="array" ref="D198">IF(B198&lt;&gt;"",(SUM(IF(B198&gt;Error,1,0))+1+(SUM(IF(B198=Error,1,0))-1)/2)/(n+1),"")</f>
        <v/>
      </c>
      <c r="E198" s="14" t="str">
        <f t="shared" si="16"/>
        <v/>
      </c>
      <c r="F198" s="166" t="str">
        <f t="shared" ref="F198:F205" ca="1" si="17">IF(C198&lt;&gt;"",IF(ABS(C198)&gt;=3,"Outlier",""),"")</f>
        <v/>
      </c>
      <c r="G198" s="9"/>
      <c r="K198" s="9"/>
      <c r="L198" s="9"/>
      <c r="M198" s="9"/>
      <c r="N198" s="9"/>
      <c r="O198" s="9"/>
      <c r="P198" s="9"/>
    </row>
    <row r="199" spans="1:16" x14ac:dyDescent="0.15">
      <c r="A199" s="9"/>
      <c r="B199" s="83" t="str">
        <f>IF(Histogram!D198&lt;&gt;"",Histogram!D198,"")</f>
        <v/>
      </c>
      <c r="C199" s="82" t="str">
        <f t="shared" ca="1" si="15"/>
        <v/>
      </c>
      <c r="D199" s="14" t="str">
        <f t="array" ref="D199">IF(B199&lt;&gt;"",(SUM(IF(B199&gt;Error,1,0))+1+(SUM(IF(B199=Error,1,0))-1)/2)/(n+1),"")</f>
        <v/>
      </c>
      <c r="E199" s="14" t="str">
        <f t="shared" si="16"/>
        <v/>
      </c>
      <c r="F199" s="166" t="str">
        <f t="shared" ca="1" si="17"/>
        <v/>
      </c>
      <c r="G199" s="9"/>
      <c r="K199" s="9"/>
      <c r="L199" s="9"/>
      <c r="M199" s="9"/>
      <c r="N199" s="9"/>
      <c r="O199" s="9"/>
      <c r="P199" s="9"/>
    </row>
    <row r="200" spans="1:16" x14ac:dyDescent="0.15">
      <c r="A200" s="9"/>
      <c r="B200" s="83" t="str">
        <f>IF(Histogram!D199&lt;&gt;"",Histogram!D199,"")</f>
        <v/>
      </c>
      <c r="C200" s="82" t="str">
        <f t="shared" ca="1" si="15"/>
        <v/>
      </c>
      <c r="D200" s="14" t="str">
        <f t="array" ref="D200">IF(B200&lt;&gt;"",(SUM(IF(B200&gt;Error,1,0))+1+(SUM(IF(B200=Error,1,0))-1)/2)/(n+1),"")</f>
        <v/>
      </c>
      <c r="E200" s="14" t="str">
        <f t="shared" si="16"/>
        <v/>
      </c>
      <c r="F200" s="166" t="str">
        <f t="shared" ca="1" si="17"/>
        <v/>
      </c>
      <c r="G200" s="9"/>
      <c r="K200" s="9"/>
      <c r="L200" s="9"/>
      <c r="M200" s="9"/>
      <c r="N200" s="9"/>
      <c r="O200" s="9"/>
      <c r="P200" s="9"/>
    </row>
    <row r="201" spans="1:16" x14ac:dyDescent="0.15">
      <c r="A201" s="9"/>
      <c r="B201" s="83" t="str">
        <f>IF(Histogram!D200&lt;&gt;"",Histogram!D200,"")</f>
        <v/>
      </c>
      <c r="C201" s="82" t="str">
        <f t="shared" ca="1" si="15"/>
        <v/>
      </c>
      <c r="D201" s="14" t="str">
        <f t="array" ref="D201">IF(B201&lt;&gt;"",(SUM(IF(B201&gt;Error,1,0))+1+(SUM(IF(B201=Error,1,0))-1)/2)/(n+1),"")</f>
        <v/>
      </c>
      <c r="E201" s="14" t="str">
        <f t="shared" si="16"/>
        <v/>
      </c>
      <c r="F201" s="166" t="str">
        <f t="shared" ca="1" si="17"/>
        <v/>
      </c>
      <c r="G201" s="9"/>
      <c r="K201" s="9"/>
      <c r="L201" s="9"/>
      <c r="M201" s="9"/>
      <c r="N201" s="9"/>
      <c r="O201" s="9"/>
      <c r="P201" s="9"/>
    </row>
    <row r="202" spans="1:16" x14ac:dyDescent="0.15">
      <c r="A202" s="9"/>
      <c r="B202" s="83" t="str">
        <f>IF(Histogram!D201&lt;&gt;"",Histogram!D201,"")</f>
        <v/>
      </c>
      <c r="C202" s="82" t="str">
        <f t="shared" ca="1" si="15"/>
        <v/>
      </c>
      <c r="D202" s="14" t="str">
        <f t="array" ref="D202">IF(B202&lt;&gt;"",(SUM(IF(B202&gt;Error,1,0))+1+(SUM(IF(B202=Error,1,0))-1)/2)/(n+1),"")</f>
        <v/>
      </c>
      <c r="E202" s="14" t="str">
        <f t="shared" si="16"/>
        <v/>
      </c>
      <c r="F202" s="166" t="str">
        <f t="shared" ca="1" si="17"/>
        <v/>
      </c>
      <c r="G202" s="9"/>
      <c r="L202" s="9"/>
      <c r="M202" s="9"/>
      <c r="N202" s="9"/>
      <c r="O202" s="9"/>
      <c r="P202" s="9"/>
    </row>
    <row r="203" spans="1:16" x14ac:dyDescent="0.15">
      <c r="A203" s="9"/>
      <c r="B203" s="83" t="str">
        <f>IF(Histogram!D202&lt;&gt;"",Histogram!D202,"")</f>
        <v/>
      </c>
      <c r="C203" s="82" t="str">
        <f t="shared" ca="1" si="15"/>
        <v/>
      </c>
      <c r="D203" s="14" t="str">
        <f t="array" ref="D203">IF(B203&lt;&gt;"",(SUM(IF(B203&gt;Error,1,0))+1+(SUM(IF(B203=Error,1,0))-1)/2)/(n+1),"")</f>
        <v/>
      </c>
      <c r="E203" s="14" t="str">
        <f t="shared" si="16"/>
        <v/>
      </c>
      <c r="F203" s="166" t="str">
        <f t="shared" ca="1" si="17"/>
        <v/>
      </c>
      <c r="G203" s="9"/>
      <c r="L203" s="9"/>
      <c r="M203" s="9"/>
      <c r="N203" s="9"/>
      <c r="O203" s="9"/>
      <c r="P203" s="9"/>
    </row>
    <row r="204" spans="1:16" x14ac:dyDescent="0.15">
      <c r="A204" s="9"/>
      <c r="B204" s="83" t="str">
        <f>IF(Histogram!D203&lt;&gt;"",Histogram!D203,"")</f>
        <v/>
      </c>
      <c r="C204" s="82" t="str">
        <f t="shared" ca="1" si="15"/>
        <v/>
      </c>
      <c r="D204" s="14" t="str">
        <f t="array" ref="D204">IF(B204&lt;&gt;"",(SUM(IF(B204&gt;Error,1,0))+1+(SUM(IF(B204=Error,1,0))-1)/2)/(n+1),"")</f>
        <v/>
      </c>
      <c r="E204" s="14" t="str">
        <f t="shared" si="16"/>
        <v/>
      </c>
      <c r="F204" s="166" t="str">
        <f t="shared" ca="1" si="17"/>
        <v/>
      </c>
      <c r="G204" s="9"/>
      <c r="L204" s="9"/>
      <c r="M204" s="9"/>
      <c r="N204" s="9"/>
      <c r="O204" s="9"/>
      <c r="P204" s="9"/>
    </row>
    <row r="205" spans="1:16" hidden="1" x14ac:dyDescent="0.15">
      <c r="A205" s="9"/>
      <c r="B205" s="9" t="str">
        <f>IF(B5&lt;&gt;"","",0)</f>
        <v/>
      </c>
      <c r="C205" s="9" t="str">
        <f>IF(B5&lt;&gt;"","",0)</f>
        <v/>
      </c>
      <c r="D205" s="9" t="str">
        <f>IF(B5&lt;&gt;"","",0)</f>
        <v/>
      </c>
      <c r="E205" s="9" t="str">
        <f>IF(B5&lt;&gt;"","",0)</f>
        <v/>
      </c>
      <c r="F205" s="166" t="str">
        <f t="shared" si="17"/>
        <v/>
      </c>
      <c r="G205" s="9"/>
      <c r="M205" s="9"/>
      <c r="N205" s="9"/>
      <c r="O205" s="9"/>
      <c r="P205" s="9"/>
    </row>
    <row r="206" spans="1:16" x14ac:dyDescent="0.15">
      <c r="A206" s="9"/>
      <c r="B206" s="9"/>
      <c r="C206" s="9"/>
      <c r="D206" s="9"/>
      <c r="E206" s="9"/>
      <c r="F206" s="9"/>
      <c r="G206" s="9"/>
      <c r="M206" s="9"/>
      <c r="N206" s="9"/>
      <c r="O206" s="9"/>
      <c r="P206" s="9"/>
    </row>
    <row r="207" spans="1:16" x14ac:dyDescent="0.15">
      <c r="A207" s="9"/>
      <c r="B207" s="9"/>
      <c r="C207" s="9"/>
      <c r="D207" s="9"/>
      <c r="E207" s="9"/>
      <c r="F207" s="9"/>
      <c r="G207" s="9"/>
      <c r="M207" s="9"/>
      <c r="N207" s="9"/>
      <c r="O207" s="9"/>
      <c r="P207" s="9"/>
    </row>
    <row r="208" spans="1:16" x14ac:dyDescent="0.15">
      <c r="A208" s="9"/>
      <c r="B208" s="9"/>
      <c r="C208" s="9"/>
      <c r="D208" s="9"/>
      <c r="E208" s="9"/>
      <c r="F208" s="9"/>
      <c r="G208" s="9"/>
      <c r="M208" s="9"/>
      <c r="O208" s="9"/>
      <c r="P208" s="9"/>
    </row>
    <row r="209" spans="13:13" x14ac:dyDescent="0.15">
      <c r="M209" s="9"/>
    </row>
  </sheetData>
  <sheetProtection sheet="1" objects="1" scenarios="1"/>
  <mergeCells count="1">
    <mergeCell ref="C1:L1"/>
  </mergeCells>
  <pageMargins left="0.75" right="0.75" top="1" bottom="1" header="0.5" footer="0.5"/>
  <pageSetup orientation="portrait" horizont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509"/>
  <sheetViews>
    <sheetView zoomScale="170" zoomScaleNormal="170" workbookViewId="0">
      <selection activeCell="G28" sqref="G28"/>
    </sheetView>
  </sheetViews>
  <sheetFormatPr baseColWidth="10" defaultColWidth="8.83203125" defaultRowHeight="13" x14ac:dyDescent="0.15"/>
  <cols>
    <col min="1" max="1" width="4.83203125" customWidth="1"/>
    <col min="2" max="3" width="9.83203125" style="25" customWidth="1"/>
    <col min="4" max="4" width="9.83203125" customWidth="1"/>
    <col min="5" max="6" width="9.5" bestFit="1" customWidth="1"/>
    <col min="7" max="7" width="9.83203125" bestFit="1" customWidth="1"/>
    <col min="8" max="8" width="10.33203125" bestFit="1" customWidth="1"/>
    <col min="10" max="10" width="8.83203125" customWidth="1"/>
    <col min="11" max="11" width="8.6640625" customWidth="1"/>
    <col min="12" max="12" width="13.5" customWidth="1"/>
    <col min="13" max="13" width="11" customWidth="1"/>
    <col min="14" max="14" width="10.33203125" hidden="1" customWidth="1"/>
    <col min="15" max="15" width="9.5" hidden="1" customWidth="1"/>
    <col min="16" max="17" width="9.1640625" hidden="1" customWidth="1"/>
    <col min="18" max="18" width="11.1640625" customWidth="1"/>
    <col min="19" max="19" width="10.33203125" customWidth="1"/>
    <col min="20" max="20" width="8.83203125" customWidth="1"/>
    <col min="21" max="21" width="9" bestFit="1" customWidth="1"/>
    <col min="22" max="22" width="9.5" bestFit="1" customWidth="1"/>
  </cols>
  <sheetData>
    <row r="1" spans="2:25" ht="16" x14ac:dyDescent="0.2">
      <c r="B1" s="185" t="s">
        <v>87</v>
      </c>
      <c r="C1" s="188"/>
      <c r="D1" s="172"/>
      <c r="E1" s="172"/>
      <c r="F1" s="172"/>
      <c r="G1" s="172"/>
      <c r="H1" s="186"/>
      <c r="I1" s="186"/>
      <c r="J1" s="186"/>
      <c r="K1" s="187"/>
    </row>
    <row r="2" spans="2:25" x14ac:dyDescent="0.15">
      <c r="B2" s="80"/>
      <c r="C2" s="80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9"/>
      <c r="U2" s="79"/>
      <c r="V2" s="79"/>
      <c r="W2" s="78"/>
      <c r="X2" s="16"/>
      <c r="Y2" s="16"/>
    </row>
    <row r="3" spans="2:25" s="43" customFormat="1" ht="12.75" customHeight="1" x14ac:dyDescent="0.15">
      <c r="B3" s="77" t="str">
        <f>IF(Data!$N$4=1,Data!$B$2,IF(Data!$N$4=2,Data!$C$2,IF(Data!$N$4=3,Data!$D$2,IF(Data!$N$4=4,Data!$E$2,IF(Data!$N$4=5,Data!$F$2,IF(Data!$N$4=6,Data!$G$2,IF(Data!$N$4=7,Data!$H$2,IF(Data!$N$4=8,Data!$I$2,IF(Data!$N$4=9,Data!$J2,IF(Data!$N$4=10,Data!$K$2,""))))))))))</f>
        <v>Amount $</v>
      </c>
      <c r="C3" s="77" t="s">
        <v>86</v>
      </c>
      <c r="D3" s="76"/>
      <c r="E3" s="76"/>
      <c r="F3" s="76"/>
      <c r="G3" s="76"/>
      <c r="H3" s="76"/>
      <c r="I3" s="76"/>
      <c r="J3" s="76"/>
      <c r="K3" s="153"/>
      <c r="L3" s="153"/>
      <c r="M3" s="54" t="str">
        <f>IF(Data!$N$7=1,Data!$B$2,IF(Data!$N$7=2,Data!$C$2,IF(Data!$N$7=3,Data!$D$2,IF(Data!$N$7=4,Data!$E$2,IF(Data!$N$7=5,Data!$F$2,IF(Data!$N$7=6,Data!$G$2,IF(Data!$N$4=7,Data!$H$2,IF(Data!$N$7=8,Data!$I$2,IF(Data!$N$7=9,Data!$J2,IF(Data!$N$7=10,Data!$K$2,""))))))))))</f>
        <v>Gender</v>
      </c>
      <c r="N3" s="62"/>
      <c r="O3" s="69"/>
      <c r="P3" s="62"/>
      <c r="Q3" s="62"/>
      <c r="R3" s="46"/>
      <c r="S3" s="42"/>
      <c r="T3" s="42"/>
    </row>
    <row r="4" spans="2:25" s="43" customFormat="1" ht="12.75" customHeight="1" x14ac:dyDescent="0.15">
      <c r="B4" s="129">
        <f>IF(AND(Data!$N$4=1,Data!B3&lt;&gt;"", $G$27=M4, $G$27&lt;&gt;""),Data!B3,IF(AND(Data!$N$4=2,Data!C3&lt;&gt;"",$G$27=M4,$G$27&lt;&gt;""),Data!C3,IF(AND(Data!$N$4=3,Data!D3&lt;&gt;"",$G$27=M4,$G$27&lt;&gt;""),Data!D3,IF(AND(Data!$N$4=4,Data!E3&lt;&gt;"",$G$27=M4,$G$27&lt;&gt;""),Data!E3,IF(AND(Data!$N$4=5,Data!F3&lt;&gt;"",$G$27=M4,$G$27&lt;&gt;""),Data!F3,IF(AND(Data!$N$4=6,Data!G3&lt;&gt;"",$G$27=M4,$G$27&lt;&gt;""),Data!G3,IF(AND(Data!$N$4=7,Data!H3&lt;&gt;"",$G$27=M4,$G$27&lt;&gt;""),Data!H3,IF(AND(Data!$N$4=8,Data!I3&lt;&gt;"",$G$27=M4,$G$27&lt;&gt;""),Data!I3,IF(AND(Data!$N$4=9,Data!J3&lt;&gt;"",$G$27=M4,$G$27&lt;&gt;""),Data!J3,IF(AND(Data!$N$4=10,Data!K3&lt;&gt;"",$G$27=M4,$G$27&lt;&gt;""),Data!K3,""))))))))))</f>
        <v>1837</v>
      </c>
      <c r="C4" s="129">
        <f t="shared" ref="C4:C67" si="0">IF(B4&lt;&gt;"",(B4-$F$18)/$H$18,"")</f>
        <v>-1.8735528711074845</v>
      </c>
      <c r="D4" s="44"/>
      <c r="E4" s="47"/>
      <c r="F4" s="47"/>
      <c r="G4" s="152"/>
      <c r="H4" s="151"/>
      <c r="I4" s="151"/>
      <c r="J4" s="151"/>
      <c r="K4" s="51"/>
      <c r="L4" s="51"/>
      <c r="M4" s="137" t="str">
        <f>IF(AND(Data!$N$7=1,Data!B3&lt;&gt;""),Data!B3,IF(AND(Data!$N$7=2,Data!C3&lt;&gt;""),Data!C3,IF(AND(Data!$N$7=3,Data!D3&lt;&gt;""),Data!D3,IF(AND(Data!$N$7=4,Data!E3&lt;&gt;""),Data!E3,IF(AND(Data!$N$7=5,Data!F3&lt;&gt;""),Data!F3,IF(AND(Data!$N$7=6,Data!G3&lt;&gt;""),Data!G3,IF(AND(Data!$N$7=7,Data!H3&lt;&gt;""),Data!H3,IF(AND(Data!$N$7=8,Data!I3&lt;&gt;""),Data!I3,IF(AND(Data!$N$7=9,Data!J3&lt;&gt;""),Data!J3,IF(AND(Data!$N$7=10,Data!K3&lt;&gt;""),Data!K3,""))))))))))</f>
        <v>M</v>
      </c>
      <c r="N4" s="73"/>
      <c r="O4" s="69"/>
      <c r="P4" s="51"/>
      <c r="Q4" s="51"/>
      <c r="R4" s="46"/>
      <c r="S4" s="42"/>
      <c r="T4" s="42"/>
    </row>
    <row r="5" spans="2:25" s="43" customFormat="1" ht="12.75" customHeight="1" x14ac:dyDescent="0.15">
      <c r="B5" s="129">
        <f>IF(AND(Data!$N$4=1,Data!B4&lt;&gt;"", $G$27=M5, $G$27&lt;&gt;""),Data!B4,IF(AND(Data!$N$4=2,Data!C4&lt;&gt;"",$G$27=M5,$G$27&lt;&gt;""),Data!C4,IF(AND(Data!$N$4=3,Data!D4&lt;&gt;"",$G$27=M5,$G$27&lt;&gt;""),Data!D4,IF(AND(Data!$N$4=4,Data!E4&lt;&gt;"",$G$27=M5,$G$27&lt;&gt;""),Data!E4,IF(AND(Data!$N$4=5,Data!F4&lt;&gt;"",$G$27=M5,$G$27&lt;&gt;""),Data!F4,IF(AND(Data!$N$4=6,Data!G4&lt;&gt;"",$G$27=M5,$G$27&lt;&gt;""),Data!G4,IF(AND(Data!$N$4=7,Data!H4&lt;&gt;"",$G$27=M5,$G$27&lt;&gt;""),Data!H4,IF(AND(Data!$N$4=8,Data!I4&lt;&gt;"",$G$27=M5,$G$27&lt;&gt;""),Data!I4,IF(AND(Data!$N$4=9,Data!J4&lt;&gt;"",$G$27=M5,$G$27&lt;&gt;""),Data!J4,IF(AND(Data!$N$4=10,Data!K4&lt;&gt;"",$G$27=M5,$G$27&lt;&gt;""),Data!K4,""))))))))))</f>
        <v>1923</v>
      </c>
      <c r="C5" s="129">
        <f t="shared" si="0"/>
        <v>-1.7868415576804277</v>
      </c>
      <c r="D5" s="44"/>
      <c r="E5" s="47"/>
      <c r="F5" s="47"/>
      <c r="G5" s="152"/>
      <c r="H5" s="151"/>
      <c r="I5" s="151"/>
      <c r="J5" s="151"/>
      <c r="K5" s="51"/>
      <c r="L5" s="51"/>
      <c r="M5" s="137" t="str">
        <f>IF(AND(Data!$N$7=1,Data!B4&lt;&gt;""),Data!B4,IF(AND(Data!$N$7=2,Data!C4&lt;&gt;""),Data!C4,IF(AND(Data!$N$7=3,Data!D4&lt;&gt;""),Data!D4,IF(AND(Data!$N$7=4,Data!E4&lt;&gt;""),Data!E4,IF(AND(Data!$N$7=5,Data!F4&lt;&gt;""),Data!F4,IF(AND(Data!$N$7=6,Data!G4&lt;&gt;""),Data!G4,IF(AND(Data!$N$7=7,Data!H4&lt;&gt;""),Data!H4,IF(AND(Data!$N$7=8,Data!I4&lt;&gt;""),Data!I4,IF(AND(Data!$N$7=9,Data!J4&lt;&gt;""),Data!J4,IF(AND(Data!$N$7=10,Data!K4&lt;&gt;""),Data!K4,""))))))))))</f>
        <v>M</v>
      </c>
      <c r="N5" s="46"/>
      <c r="O5" s="69"/>
      <c r="P5" s="69"/>
      <c r="Q5" s="69"/>
      <c r="R5" s="46"/>
      <c r="S5" s="42"/>
      <c r="T5" s="42"/>
    </row>
    <row r="6" spans="2:25" s="43" customFormat="1" ht="12.75" customHeight="1" x14ac:dyDescent="0.15">
      <c r="B6" s="129">
        <f>IF(AND(Data!$N$4=1,Data!B5&lt;&gt;"", $G$27=M6, $G$27&lt;&gt;""),Data!B5,IF(AND(Data!$N$4=2,Data!C5&lt;&gt;"",$G$27=M6,$G$27&lt;&gt;""),Data!C5,IF(AND(Data!$N$4=3,Data!D5&lt;&gt;"",$G$27=M6,$G$27&lt;&gt;""),Data!D5,IF(AND(Data!$N$4=4,Data!E5&lt;&gt;"",$G$27=M6,$G$27&lt;&gt;""),Data!E5,IF(AND(Data!$N$4=5,Data!F5&lt;&gt;"",$G$27=M6,$G$27&lt;&gt;""),Data!F5,IF(AND(Data!$N$4=6,Data!G5&lt;&gt;"",$G$27=M6,$G$27&lt;&gt;""),Data!G5,IF(AND(Data!$N$4=7,Data!H5&lt;&gt;"",$G$27=M6,$G$27&lt;&gt;""),Data!H5,IF(AND(Data!$N$4=8,Data!I5&lt;&gt;"",$G$27=M6,$G$27&lt;&gt;""),Data!I5,IF(AND(Data!$N$4=9,Data!J5&lt;&gt;"",$G$27=M6,$G$27&lt;&gt;""),Data!J5,IF(AND(Data!$N$4=10,Data!K5&lt;&gt;"",$G$27=M6,$G$27&lt;&gt;""),Data!K5,""))))))))))</f>
        <v>2448</v>
      </c>
      <c r="C6" s="129">
        <f t="shared" si="0"/>
        <v>-1.2574992373408376</v>
      </c>
      <c r="D6" s="44"/>
      <c r="E6" s="47"/>
      <c r="F6" s="47"/>
      <c r="G6" s="152"/>
      <c r="H6" s="151"/>
      <c r="I6" s="151"/>
      <c r="J6" s="151"/>
      <c r="K6" s="51"/>
      <c r="L6" s="51"/>
      <c r="M6" s="137" t="str">
        <f>IF(AND(Data!$N$7=1,Data!B5&lt;&gt;""),Data!B5,IF(AND(Data!$N$7=2,Data!C5&lt;&gt;""),Data!C5,IF(AND(Data!$N$7=3,Data!D5&lt;&gt;""),Data!D5,IF(AND(Data!$N$7=4,Data!E5&lt;&gt;""),Data!E5,IF(AND(Data!$N$7=5,Data!F5&lt;&gt;""),Data!F5,IF(AND(Data!$N$7=6,Data!G5&lt;&gt;""),Data!G5,IF(AND(Data!$N$7=7,Data!H5&lt;&gt;""),Data!H5,IF(AND(Data!$N$7=8,Data!I5&lt;&gt;""),Data!I5,IF(AND(Data!$N$7=9,Data!J5&lt;&gt;""),Data!J5,IF(AND(Data!$N$7=10,Data!K5&lt;&gt;""),Data!K5,""))))))))))</f>
        <v>M</v>
      </c>
      <c r="N6" s="46"/>
      <c r="O6" s="46"/>
      <c r="P6" s="46"/>
      <c r="Q6" s="46"/>
      <c r="R6" s="46"/>
      <c r="S6" s="42"/>
      <c r="T6" s="42"/>
    </row>
    <row r="7" spans="2:25" s="43" customFormat="1" ht="12.75" customHeight="1" x14ac:dyDescent="0.15">
      <c r="B7" s="129">
        <f>IF(AND(Data!$N$4=1,Data!B6&lt;&gt;"", $G$27=M7, $G$27&lt;&gt;""),Data!B6,IF(AND(Data!$N$4=2,Data!C6&lt;&gt;"",$G$27=M7,$G$27&lt;&gt;""),Data!C6,IF(AND(Data!$N$4=3,Data!D6&lt;&gt;"",$G$27=M7,$G$27&lt;&gt;""),Data!D6,IF(AND(Data!$N$4=4,Data!E6&lt;&gt;"",$G$27=M7,$G$27&lt;&gt;""),Data!E6,IF(AND(Data!$N$4=5,Data!F6&lt;&gt;"",$G$27=M7,$G$27&lt;&gt;""),Data!F6,IF(AND(Data!$N$4=6,Data!G6&lt;&gt;"",$G$27=M7,$G$27&lt;&gt;""),Data!G6,IF(AND(Data!$N$4=7,Data!H6&lt;&gt;"",$G$27=M7,$G$27&lt;&gt;""),Data!H6,IF(AND(Data!$N$4=8,Data!I6&lt;&gt;"",$G$27=M7,$G$27&lt;&gt;""),Data!I6,IF(AND(Data!$N$4=9,Data!J6&lt;&gt;"",$G$27=M7,$G$27&lt;&gt;""),Data!J6,IF(AND(Data!$N$4=10,Data!K6&lt;&gt;"",$G$27=M7,$G$27&lt;&gt;""),Data!K6,""))))))))))</f>
        <v>2477</v>
      </c>
      <c r="C7" s="129">
        <f t="shared" si="0"/>
        <v>-1.2282593758363649</v>
      </c>
      <c r="D7" s="44"/>
      <c r="E7" s="47"/>
      <c r="F7" s="47"/>
      <c r="G7" s="152"/>
      <c r="H7" s="151"/>
      <c r="I7" s="151"/>
      <c r="J7" s="151"/>
      <c r="K7" s="51"/>
      <c r="L7" s="51"/>
      <c r="M7" s="137" t="str">
        <f>IF(AND(Data!$N$7=1,Data!B6&lt;&gt;""),Data!B6,IF(AND(Data!$N$7=2,Data!C6&lt;&gt;""),Data!C6,IF(AND(Data!$N$7=3,Data!D6&lt;&gt;""),Data!D6,IF(AND(Data!$N$7=4,Data!E6&lt;&gt;""),Data!E6,IF(AND(Data!$N$7=5,Data!F6&lt;&gt;""),Data!F6,IF(AND(Data!$N$7=6,Data!G6&lt;&gt;""),Data!G6,IF(AND(Data!$N$7=7,Data!H6&lt;&gt;""),Data!H6,IF(AND(Data!$N$7=8,Data!I6&lt;&gt;""),Data!I6,IF(AND(Data!$N$7=9,Data!J6&lt;&gt;""),Data!J6,IF(AND(Data!$N$7=10,Data!K6&lt;&gt;""),Data!K6,""))))))))))</f>
        <v>M</v>
      </c>
      <c r="N7" s="46"/>
      <c r="O7" s="46"/>
      <c r="P7" s="46"/>
      <c r="Q7" s="46"/>
      <c r="R7" s="46"/>
      <c r="S7" s="42"/>
      <c r="T7" s="42"/>
    </row>
    <row r="8" spans="2:25" s="43" customFormat="1" ht="12.75" customHeight="1" x14ac:dyDescent="0.15">
      <c r="B8" s="129">
        <f>IF(AND(Data!$N$4=1,Data!B7&lt;&gt;"", $G$27=M8, $G$27&lt;&gt;""),Data!B7,IF(AND(Data!$N$4=2,Data!C7&lt;&gt;"",$G$27=M8,$G$27&lt;&gt;""),Data!C7,IF(AND(Data!$N$4=3,Data!D7&lt;&gt;"",$G$27=M8,$G$27&lt;&gt;""),Data!D7,IF(AND(Data!$N$4=4,Data!E7&lt;&gt;"",$G$27=M8,$G$27&lt;&gt;""),Data!E7,IF(AND(Data!$N$4=5,Data!F7&lt;&gt;"",$G$27=M8,$G$27&lt;&gt;""),Data!F7,IF(AND(Data!$N$4=6,Data!G7&lt;&gt;"",$G$27=M8,$G$27&lt;&gt;""),Data!G7,IF(AND(Data!$N$4=7,Data!H7&lt;&gt;"",$G$27=M8,$G$27&lt;&gt;""),Data!H7,IF(AND(Data!$N$4=8,Data!I7&lt;&gt;"",$G$27=M8,$G$27&lt;&gt;""),Data!I7,IF(AND(Data!$N$4=9,Data!J7&lt;&gt;"",$G$27=M8,$G$27&lt;&gt;""),Data!J7,IF(AND(Data!$N$4=10,Data!K7&lt;&gt;"",$G$27=M8,$G$27&lt;&gt;""),Data!K7,""))))))))))</f>
        <v>2512</v>
      </c>
      <c r="C8" s="129">
        <f t="shared" si="0"/>
        <v>-1.1929698878137256</v>
      </c>
      <c r="D8" s="44"/>
      <c r="E8" s="47"/>
      <c r="F8" s="47"/>
      <c r="G8" s="152"/>
      <c r="H8" s="151"/>
      <c r="I8" s="151"/>
      <c r="J8" s="151"/>
      <c r="K8" s="51"/>
      <c r="L8" s="51"/>
      <c r="M8" s="137" t="str">
        <f>IF(AND(Data!$N$7=1,Data!B7&lt;&gt;""),Data!B7,IF(AND(Data!$N$7=2,Data!C7&lt;&gt;""),Data!C7,IF(AND(Data!$N$7=3,Data!D7&lt;&gt;""),Data!D7,IF(AND(Data!$N$7=4,Data!E7&lt;&gt;""),Data!E7,IF(AND(Data!$N$7=5,Data!F7&lt;&gt;""),Data!F7,IF(AND(Data!$N$7=6,Data!G7&lt;&gt;""),Data!G7,IF(AND(Data!$N$7=7,Data!H7&lt;&gt;""),Data!H7,IF(AND(Data!$N$7=8,Data!I7&lt;&gt;""),Data!I7,IF(AND(Data!$N$7=9,Data!J7&lt;&gt;""),Data!J7,IF(AND(Data!$N$7=10,Data!K7&lt;&gt;""),Data!K7,""))))))))))</f>
        <v>M</v>
      </c>
      <c r="N8" s="46"/>
      <c r="O8" s="46"/>
      <c r="P8" s="46"/>
      <c r="Q8" s="46"/>
      <c r="R8" s="46"/>
      <c r="S8" s="42"/>
      <c r="T8" s="42"/>
    </row>
    <row r="9" spans="2:25" s="43" customFormat="1" ht="12.75" customHeight="1" x14ac:dyDescent="0.15">
      <c r="B9" s="129">
        <f>IF(AND(Data!$N$4=1,Data!B8&lt;&gt;"", $G$27=M9, $G$27&lt;&gt;""),Data!B8,IF(AND(Data!$N$4=2,Data!C8&lt;&gt;"",$G$27=M9,$G$27&lt;&gt;""),Data!C8,IF(AND(Data!$N$4=3,Data!D8&lt;&gt;"",$G$27=M9,$G$27&lt;&gt;""),Data!D8,IF(AND(Data!$N$4=4,Data!E8&lt;&gt;"",$G$27=M9,$G$27&lt;&gt;""),Data!E8,IF(AND(Data!$N$4=5,Data!F8&lt;&gt;"",$G$27=M9,$G$27&lt;&gt;""),Data!F8,IF(AND(Data!$N$4=6,Data!G8&lt;&gt;"",$G$27=M9,$G$27&lt;&gt;""),Data!G8,IF(AND(Data!$N$4=7,Data!H8&lt;&gt;"",$G$27=M9,$G$27&lt;&gt;""),Data!H8,IF(AND(Data!$N$4=8,Data!I8&lt;&gt;"",$G$27=M9,$G$27&lt;&gt;""),Data!I8,IF(AND(Data!$N$4=9,Data!J8&lt;&gt;"",$G$27=M9,$G$27&lt;&gt;""),Data!J8,IF(AND(Data!$N$4=10,Data!K8&lt;&gt;"",$G$27=M9,$G$27&lt;&gt;""),Data!K8,""))))))))))</f>
        <v>2514</v>
      </c>
      <c r="C9" s="129">
        <f t="shared" si="0"/>
        <v>-1.1909533456410033</v>
      </c>
      <c r="D9" s="44"/>
      <c r="E9" s="47"/>
      <c r="F9" s="47"/>
      <c r="G9" s="152"/>
      <c r="H9" s="151"/>
      <c r="I9" s="151"/>
      <c r="J9" s="151"/>
      <c r="K9" s="51"/>
      <c r="L9" s="51"/>
      <c r="M9" s="137" t="str">
        <f>IF(AND(Data!$N$7=1,Data!B8&lt;&gt;""),Data!B8,IF(AND(Data!$N$7=2,Data!C8&lt;&gt;""),Data!C8,IF(AND(Data!$N$7=3,Data!D8&lt;&gt;""),Data!D8,IF(AND(Data!$N$7=4,Data!E8&lt;&gt;""),Data!E8,IF(AND(Data!$N$7=5,Data!F8&lt;&gt;""),Data!F8,IF(AND(Data!$N$7=6,Data!G8&lt;&gt;""),Data!G8,IF(AND(Data!$N$7=7,Data!H8&lt;&gt;""),Data!H8,IF(AND(Data!$N$7=8,Data!I8&lt;&gt;""),Data!I8,IF(AND(Data!$N$7=9,Data!J8&lt;&gt;""),Data!J8,IF(AND(Data!$N$7=10,Data!K8&lt;&gt;""),Data!K8,""))))))))))</f>
        <v>M</v>
      </c>
      <c r="N9" s="46"/>
      <c r="O9" s="46"/>
      <c r="P9" s="46"/>
      <c r="Q9" s="46"/>
      <c r="R9" s="46"/>
      <c r="S9" s="42"/>
      <c r="T9" s="42"/>
    </row>
    <row r="10" spans="2:25" s="43" customFormat="1" ht="12.75" customHeight="1" x14ac:dyDescent="0.15">
      <c r="B10" s="129">
        <f>IF(AND(Data!$N$4=1,Data!B9&lt;&gt;"", $G$27=M10, $G$27&lt;&gt;""),Data!B9,IF(AND(Data!$N$4=2,Data!C9&lt;&gt;"",$G$27=M10,$G$27&lt;&gt;""),Data!C9,IF(AND(Data!$N$4=3,Data!D9&lt;&gt;"",$G$27=M10,$G$27&lt;&gt;""),Data!D9,IF(AND(Data!$N$4=4,Data!E9&lt;&gt;"",$G$27=M10,$G$27&lt;&gt;""),Data!E9,IF(AND(Data!$N$4=5,Data!F9&lt;&gt;"",$G$27=M10,$G$27&lt;&gt;""),Data!F9,IF(AND(Data!$N$4=6,Data!G9&lt;&gt;"",$G$27=M10,$G$27&lt;&gt;""),Data!G9,IF(AND(Data!$N$4=7,Data!H9&lt;&gt;"",$G$27=M10,$G$27&lt;&gt;""),Data!H9,IF(AND(Data!$N$4=8,Data!I9&lt;&gt;"",$G$27=M10,$G$27&lt;&gt;""),Data!I9,IF(AND(Data!$N$4=9,Data!J9&lt;&gt;"",$G$27=M10,$G$27&lt;&gt;""),Data!J9,IF(AND(Data!$N$4=10,Data!K9&lt;&gt;"",$G$27=M10,$G$27&lt;&gt;""),Data!K9,""))))))))))</f>
        <v>2544</v>
      </c>
      <c r="C10" s="129">
        <f t="shared" si="0"/>
        <v>-1.1607052130501696</v>
      </c>
      <c r="D10" s="44"/>
      <c r="E10" s="47"/>
      <c r="F10" s="47"/>
      <c r="G10" s="152"/>
      <c r="H10" s="151"/>
      <c r="I10" s="151"/>
      <c r="J10" s="151"/>
      <c r="K10" s="51"/>
      <c r="L10" s="51"/>
      <c r="M10" s="137" t="str">
        <f>IF(AND(Data!$N$7=1,Data!B9&lt;&gt;""),Data!B9,IF(AND(Data!$N$7=2,Data!C9&lt;&gt;""),Data!C9,IF(AND(Data!$N$7=3,Data!D9&lt;&gt;""),Data!D9,IF(AND(Data!$N$7=4,Data!E9&lt;&gt;""),Data!E9,IF(AND(Data!$N$7=5,Data!F9&lt;&gt;""),Data!F9,IF(AND(Data!$N$7=6,Data!G9&lt;&gt;""),Data!G9,IF(AND(Data!$N$7=7,Data!H9&lt;&gt;""),Data!H9,IF(AND(Data!$N$7=8,Data!I9&lt;&gt;""),Data!I9,IF(AND(Data!$N$7=9,Data!J9&lt;&gt;""),Data!J9,IF(AND(Data!$N$7=10,Data!K9&lt;&gt;""),Data!K9,""))))))))))</f>
        <v>M</v>
      </c>
      <c r="N10" s="46"/>
      <c r="O10" s="46"/>
      <c r="P10" s="46"/>
      <c r="Q10" s="46"/>
      <c r="R10" s="46"/>
      <c r="S10" s="42"/>
      <c r="T10" s="42"/>
    </row>
    <row r="11" spans="2:25" s="43" customFormat="1" ht="12.75" customHeight="1" x14ac:dyDescent="0.15">
      <c r="B11" s="129">
        <f>IF(AND(Data!$N$4=1,Data!B10&lt;&gt;"", $G$27=M11, $G$27&lt;&gt;""),Data!B10,IF(AND(Data!$N$4=2,Data!C10&lt;&gt;"",$G$27=M11,$G$27&lt;&gt;""),Data!C10,IF(AND(Data!$N$4=3,Data!D10&lt;&gt;"",$G$27=M11,$G$27&lt;&gt;""),Data!D10,IF(AND(Data!$N$4=4,Data!E10&lt;&gt;"",$G$27=M11,$G$27&lt;&gt;""),Data!E10,IF(AND(Data!$N$4=5,Data!F10&lt;&gt;"",$G$27=M11,$G$27&lt;&gt;""),Data!F10,IF(AND(Data!$N$4=6,Data!G10&lt;&gt;"",$G$27=M11,$G$27&lt;&gt;""),Data!G10,IF(AND(Data!$N$4=7,Data!H10&lt;&gt;"",$G$27=M11,$G$27&lt;&gt;""),Data!H10,IF(AND(Data!$N$4=8,Data!I10&lt;&gt;"",$G$27=M11,$G$27&lt;&gt;""),Data!I10,IF(AND(Data!$N$4=9,Data!J10&lt;&gt;"",$G$27=M11,$G$27&lt;&gt;""),Data!J10,IF(AND(Data!$N$4=10,Data!K10&lt;&gt;"",$G$27=M11,$G$27&lt;&gt;""),Data!K10,""))))))))))</f>
        <v>2578</v>
      </c>
      <c r="C11" s="129">
        <f t="shared" si="0"/>
        <v>-1.1264239961138913</v>
      </c>
      <c r="D11" s="44"/>
      <c r="E11" s="47"/>
      <c r="F11" s="47"/>
      <c r="G11" s="152"/>
      <c r="H11" s="151"/>
      <c r="I11" s="151"/>
      <c r="J11" s="151"/>
      <c r="K11" s="51"/>
      <c r="L11" s="51"/>
      <c r="M11" s="137" t="str">
        <f>IF(AND(Data!$N$7=1,Data!B10&lt;&gt;""),Data!B10,IF(AND(Data!$N$7=2,Data!C10&lt;&gt;""),Data!C10,IF(AND(Data!$N$7=3,Data!D10&lt;&gt;""),Data!D10,IF(AND(Data!$N$7=4,Data!E10&lt;&gt;""),Data!E10,IF(AND(Data!$N$7=5,Data!F10&lt;&gt;""),Data!F10,IF(AND(Data!$N$7=6,Data!G10&lt;&gt;""),Data!G10,IF(AND(Data!$N$7=7,Data!H10&lt;&gt;""),Data!H10,IF(AND(Data!$N$7=8,Data!I10&lt;&gt;""),Data!I10,IF(AND(Data!$N$7=9,Data!J10&lt;&gt;""),Data!J10,IF(AND(Data!$N$7=10,Data!K10&lt;&gt;""),Data!K10,""))))))))))</f>
        <v>M</v>
      </c>
      <c r="N11" s="46"/>
      <c r="O11" s="46"/>
      <c r="P11" s="46"/>
      <c r="Q11" s="46"/>
      <c r="R11" s="46"/>
      <c r="S11" s="42"/>
      <c r="T11" s="42"/>
    </row>
    <row r="12" spans="2:25" s="43" customFormat="1" ht="12.75" customHeight="1" x14ac:dyDescent="0.15">
      <c r="B12" s="129">
        <f>IF(AND(Data!$N$4=1,Data!B11&lt;&gt;"", $G$27=M12, $G$27&lt;&gt;""),Data!B11,IF(AND(Data!$N$4=2,Data!C11&lt;&gt;"",$G$27=M12,$G$27&lt;&gt;""),Data!C11,IF(AND(Data!$N$4=3,Data!D11&lt;&gt;"",$G$27=M12,$G$27&lt;&gt;""),Data!D11,IF(AND(Data!$N$4=4,Data!E11&lt;&gt;"",$G$27=M12,$G$27&lt;&gt;""),Data!E11,IF(AND(Data!$N$4=5,Data!F11&lt;&gt;"",$G$27=M12,$G$27&lt;&gt;""),Data!F11,IF(AND(Data!$N$4=6,Data!G11&lt;&gt;"",$G$27=M12,$G$27&lt;&gt;""),Data!G11,IF(AND(Data!$N$4=7,Data!H11&lt;&gt;"",$G$27=M12,$G$27&lt;&gt;""),Data!H11,IF(AND(Data!$N$4=8,Data!I11&lt;&gt;"",$G$27=M12,$G$27&lt;&gt;""),Data!I11,IF(AND(Data!$N$4=9,Data!J11&lt;&gt;"",$G$27=M12,$G$27&lt;&gt;""),Data!J11,IF(AND(Data!$N$4=10,Data!K11&lt;&gt;"",$G$27=M12,$G$27&lt;&gt;""),Data!K11,""))))))))))</f>
        <v>2583</v>
      </c>
      <c r="C12" s="129">
        <f t="shared" si="0"/>
        <v>-1.1213826406820857</v>
      </c>
      <c r="D12" s="44"/>
      <c r="E12" s="47"/>
      <c r="F12" s="47"/>
      <c r="G12" s="152"/>
      <c r="H12" s="151"/>
      <c r="I12" s="151"/>
      <c r="J12" s="151"/>
      <c r="K12" s="51"/>
      <c r="L12" s="51"/>
      <c r="M12" s="137" t="str">
        <f>IF(AND(Data!$N$7=1,Data!B11&lt;&gt;""),Data!B11,IF(AND(Data!$N$7=2,Data!C11&lt;&gt;""),Data!C11,IF(AND(Data!$N$7=3,Data!D11&lt;&gt;""),Data!D11,IF(AND(Data!$N$7=4,Data!E11&lt;&gt;""),Data!E11,IF(AND(Data!$N$7=5,Data!F11&lt;&gt;""),Data!F11,IF(AND(Data!$N$7=6,Data!G11&lt;&gt;""),Data!G11,IF(AND(Data!$N$7=7,Data!H11&lt;&gt;""),Data!H11,IF(AND(Data!$N$7=8,Data!I11&lt;&gt;""),Data!I11,IF(AND(Data!$N$7=9,Data!J11&lt;&gt;""),Data!J11,IF(AND(Data!$N$7=10,Data!K11&lt;&gt;""),Data!K11,""))))))))))</f>
        <v>M</v>
      </c>
      <c r="N12" s="46"/>
      <c r="O12" s="46"/>
      <c r="P12" s="46"/>
      <c r="Q12" s="46"/>
      <c r="R12" s="46"/>
      <c r="S12" s="42"/>
      <c r="T12" s="42"/>
    </row>
    <row r="13" spans="2:25" s="43" customFormat="1" ht="12.75" customHeight="1" x14ac:dyDescent="0.15">
      <c r="B13" s="129">
        <f>IF(AND(Data!$N$4=1,Data!B12&lt;&gt;"", $G$27=M13, $G$27&lt;&gt;""),Data!B12,IF(AND(Data!$N$4=2,Data!C12&lt;&gt;"",$G$27=M13,$G$27&lt;&gt;""),Data!C12,IF(AND(Data!$N$4=3,Data!D12&lt;&gt;"",$G$27=M13,$G$27&lt;&gt;""),Data!D12,IF(AND(Data!$N$4=4,Data!E12&lt;&gt;"",$G$27=M13,$G$27&lt;&gt;""),Data!E12,IF(AND(Data!$N$4=5,Data!F12&lt;&gt;"",$G$27=M13,$G$27&lt;&gt;""),Data!F12,IF(AND(Data!$N$4=6,Data!G12&lt;&gt;"",$G$27=M13,$G$27&lt;&gt;""),Data!G12,IF(AND(Data!$N$4=7,Data!H12&lt;&gt;"",$G$27=M13,$G$27&lt;&gt;""),Data!H12,IF(AND(Data!$N$4=8,Data!I12&lt;&gt;"",$G$27=M13,$G$27&lt;&gt;""),Data!I12,IF(AND(Data!$N$4=9,Data!J12&lt;&gt;"",$G$27=M13,$G$27&lt;&gt;""),Data!J12,IF(AND(Data!$N$4=10,Data!K12&lt;&gt;"",$G$27=M13,$G$27&lt;&gt;""),Data!K12,""))))))))))</f>
        <v>2600</v>
      </c>
      <c r="C13" s="129">
        <f t="shared" si="0"/>
        <v>-1.1042420322139466</v>
      </c>
      <c r="D13" s="44"/>
      <c r="E13" s="47"/>
      <c r="F13" s="47"/>
      <c r="G13" s="152"/>
      <c r="H13" s="151"/>
      <c r="I13" s="151"/>
      <c r="J13" s="151"/>
      <c r="K13" s="51"/>
      <c r="L13" s="51"/>
      <c r="M13" s="137" t="str">
        <f>IF(AND(Data!$N$7=1,Data!B12&lt;&gt;""),Data!B12,IF(AND(Data!$N$7=2,Data!C12&lt;&gt;""),Data!C12,IF(AND(Data!$N$7=3,Data!D12&lt;&gt;""),Data!D12,IF(AND(Data!$N$7=4,Data!E12&lt;&gt;""),Data!E12,IF(AND(Data!$N$7=5,Data!F12&lt;&gt;""),Data!F12,IF(AND(Data!$N$7=6,Data!G12&lt;&gt;""),Data!G12,IF(AND(Data!$N$7=7,Data!H12&lt;&gt;""),Data!H12,IF(AND(Data!$N$7=8,Data!I12&lt;&gt;""),Data!I12,IF(AND(Data!$N$7=9,Data!J12&lt;&gt;""),Data!J12,IF(AND(Data!$N$7=10,Data!K12&lt;&gt;""),Data!K12,""))))))))))</f>
        <v>M</v>
      </c>
      <c r="N13" s="46"/>
      <c r="O13" s="46"/>
      <c r="P13" s="46"/>
      <c r="Q13" s="46"/>
      <c r="R13" s="46"/>
      <c r="S13" s="42"/>
      <c r="T13" s="42"/>
    </row>
    <row r="14" spans="2:25" s="43" customFormat="1" ht="12.75" customHeight="1" x14ac:dyDescent="0.15">
      <c r="B14" s="129">
        <f>IF(AND(Data!$N$4=1,Data!B13&lt;&gt;"", $G$27=M14, $G$27&lt;&gt;""),Data!B13,IF(AND(Data!$N$4=2,Data!C13&lt;&gt;"",$G$27=M14,$G$27&lt;&gt;""),Data!C13,IF(AND(Data!$N$4=3,Data!D13&lt;&gt;"",$G$27=M14,$G$27&lt;&gt;""),Data!D13,IF(AND(Data!$N$4=4,Data!E13&lt;&gt;"",$G$27=M14,$G$27&lt;&gt;""),Data!E13,IF(AND(Data!$N$4=5,Data!F13&lt;&gt;"",$G$27=M14,$G$27&lt;&gt;""),Data!F13,IF(AND(Data!$N$4=6,Data!G13&lt;&gt;"",$G$27=M14,$G$27&lt;&gt;""),Data!G13,IF(AND(Data!$N$4=7,Data!H13&lt;&gt;"",$G$27=M14,$G$27&lt;&gt;""),Data!H13,IF(AND(Data!$N$4=8,Data!I13&lt;&gt;"",$G$27=M14,$G$27&lt;&gt;""),Data!I13,IF(AND(Data!$N$4=9,Data!J13&lt;&gt;"",$G$27=M14,$G$27&lt;&gt;""),Data!J13,IF(AND(Data!$N$4=10,Data!K13&lt;&gt;"",$G$27=M14,$G$27&lt;&gt;""),Data!K13,""))))))))))</f>
        <v>2600</v>
      </c>
      <c r="C14" s="129">
        <f t="shared" si="0"/>
        <v>-1.1042420322139466</v>
      </c>
      <c r="D14" s="44"/>
      <c r="E14" s="47"/>
      <c r="F14" s="47"/>
      <c r="G14" s="152"/>
      <c r="H14" s="151"/>
      <c r="I14" s="151"/>
      <c r="J14" s="151"/>
      <c r="K14" s="51"/>
      <c r="L14" s="51"/>
      <c r="M14" s="137" t="str">
        <f>IF(AND(Data!$N$7=1,Data!B13&lt;&gt;""),Data!B13,IF(AND(Data!$N$7=2,Data!C13&lt;&gt;""),Data!C13,IF(AND(Data!$N$7=3,Data!D13&lt;&gt;""),Data!D13,IF(AND(Data!$N$7=4,Data!E13&lt;&gt;""),Data!E13,IF(AND(Data!$N$7=5,Data!F13&lt;&gt;""),Data!F13,IF(AND(Data!$N$7=6,Data!G13&lt;&gt;""),Data!G13,IF(AND(Data!$N$7=7,Data!H13&lt;&gt;""),Data!H13,IF(AND(Data!$N$7=8,Data!I13&lt;&gt;""),Data!I13,IF(AND(Data!$N$7=9,Data!J13&lt;&gt;""),Data!J13,IF(AND(Data!$N$7=10,Data!K13&lt;&gt;""),Data!K13,""))))))))))</f>
        <v>M</v>
      </c>
      <c r="N14" s="46"/>
      <c r="O14" s="46"/>
      <c r="P14" s="46"/>
      <c r="Q14" s="46"/>
      <c r="R14" s="46"/>
      <c r="S14" s="42"/>
      <c r="T14" s="42"/>
    </row>
    <row r="15" spans="2:25" s="43" customFormat="1" ht="12.75" customHeight="1" x14ac:dyDescent="0.15">
      <c r="B15" s="129">
        <f>IF(AND(Data!$N$4=1,Data!B14&lt;&gt;"", $G$27=M15, $G$27&lt;&gt;""),Data!B14,IF(AND(Data!$N$4=2,Data!C14&lt;&gt;"",$G$27=M15,$G$27&lt;&gt;""),Data!C14,IF(AND(Data!$N$4=3,Data!D14&lt;&gt;"",$G$27=M15,$G$27&lt;&gt;""),Data!D14,IF(AND(Data!$N$4=4,Data!E14&lt;&gt;"",$G$27=M15,$G$27&lt;&gt;""),Data!E14,IF(AND(Data!$N$4=5,Data!F14&lt;&gt;"",$G$27=M15,$G$27&lt;&gt;""),Data!F14,IF(AND(Data!$N$4=6,Data!G14&lt;&gt;"",$G$27=M15,$G$27&lt;&gt;""),Data!G14,IF(AND(Data!$N$4=7,Data!H14&lt;&gt;"",$G$27=M15,$G$27&lt;&gt;""),Data!H14,IF(AND(Data!$N$4=8,Data!I14&lt;&gt;"",$G$27=M15,$G$27&lt;&gt;""),Data!I14,IF(AND(Data!$N$4=9,Data!J14&lt;&gt;"",$G$27=M15,$G$27&lt;&gt;""),Data!J14,IF(AND(Data!$N$4=10,Data!K14&lt;&gt;"",$G$27=M15,$G$27&lt;&gt;""),Data!K14,""))))))))))</f>
        <v>2601</v>
      </c>
      <c r="C15" s="129">
        <f t="shared" si="0"/>
        <v>-1.1032337611275855</v>
      </c>
      <c r="D15" s="44"/>
      <c r="E15" s="47"/>
      <c r="F15" s="47"/>
      <c r="G15" s="152"/>
      <c r="H15" s="151"/>
      <c r="I15" s="151"/>
      <c r="J15" s="151"/>
      <c r="K15" s="51"/>
      <c r="L15" s="51"/>
      <c r="M15" s="137" t="str">
        <f>IF(AND(Data!$N$7=1,Data!B14&lt;&gt;""),Data!B14,IF(AND(Data!$N$7=2,Data!C14&lt;&gt;""),Data!C14,IF(AND(Data!$N$7=3,Data!D14&lt;&gt;""),Data!D14,IF(AND(Data!$N$7=4,Data!E14&lt;&gt;""),Data!E14,IF(AND(Data!$N$7=5,Data!F14&lt;&gt;""),Data!F14,IF(AND(Data!$N$7=6,Data!G14&lt;&gt;""),Data!G14,IF(AND(Data!$N$7=7,Data!H14&lt;&gt;""),Data!H14,IF(AND(Data!$N$7=8,Data!I14&lt;&gt;""),Data!I14,IF(AND(Data!$N$7=9,Data!J14&lt;&gt;""),Data!J14,IF(AND(Data!$N$7=10,Data!K14&lt;&gt;""),Data!K14,""))))))))))</f>
        <v>M</v>
      </c>
      <c r="N15" s="46"/>
      <c r="O15" s="69"/>
      <c r="P15" s="46"/>
      <c r="Q15" s="46"/>
      <c r="R15" s="46"/>
      <c r="S15" s="42"/>
      <c r="T15" s="42"/>
    </row>
    <row r="16" spans="2:25" s="43" customFormat="1" ht="12.75" customHeight="1" x14ac:dyDescent="0.15">
      <c r="B16" s="129">
        <f>IF(AND(Data!$N$4=1,Data!B15&lt;&gt;"", $G$27=M16, $G$27&lt;&gt;""),Data!B15,IF(AND(Data!$N$4=2,Data!C15&lt;&gt;"",$G$27=M16,$G$27&lt;&gt;""),Data!C15,IF(AND(Data!$N$4=3,Data!D15&lt;&gt;"",$G$27=M16,$G$27&lt;&gt;""),Data!D15,IF(AND(Data!$N$4=4,Data!E15&lt;&gt;"",$G$27=M16,$G$27&lt;&gt;""),Data!E15,IF(AND(Data!$N$4=5,Data!F15&lt;&gt;"",$G$27=M16,$G$27&lt;&gt;""),Data!F15,IF(AND(Data!$N$4=6,Data!G15&lt;&gt;"",$G$27=M16,$G$27&lt;&gt;""),Data!G15,IF(AND(Data!$N$4=7,Data!H15&lt;&gt;"",$G$27=M16,$G$27&lt;&gt;""),Data!H15,IF(AND(Data!$N$4=8,Data!I15&lt;&gt;"",$G$27=M16,$G$27&lt;&gt;""),Data!I15,IF(AND(Data!$N$4=9,Data!J15&lt;&gt;"",$G$27=M16,$G$27&lt;&gt;""),Data!J15,IF(AND(Data!$N$4=10,Data!K15&lt;&gt;"",$G$27=M16,$G$27&lt;&gt;""),Data!K15,""))))))))))</f>
        <v>2705</v>
      </c>
      <c r="C16" s="129">
        <f t="shared" si="0"/>
        <v>-0.99837356814602862</v>
      </c>
      <c r="D16" s="44"/>
      <c r="E16"/>
      <c r="F16" s="49"/>
      <c r="G16" s="49"/>
      <c r="H16" s="49"/>
      <c r="I16" s="49"/>
      <c r="J16" s="49"/>
      <c r="K16" s="49"/>
      <c r="L16" s="49"/>
      <c r="M16" s="137" t="str">
        <f>IF(AND(Data!$N$7=1,Data!B15&lt;&gt;""),Data!B15,IF(AND(Data!$N$7=2,Data!C15&lt;&gt;""),Data!C15,IF(AND(Data!$N$7=3,Data!D15&lt;&gt;""),Data!D15,IF(AND(Data!$N$7=4,Data!E15&lt;&gt;""),Data!E15,IF(AND(Data!$N$7=5,Data!F15&lt;&gt;""),Data!F15,IF(AND(Data!$N$7=6,Data!G15&lt;&gt;""),Data!G15,IF(AND(Data!$N$7=7,Data!H15&lt;&gt;""),Data!H15,IF(AND(Data!$N$7=8,Data!I15&lt;&gt;""),Data!I15,IF(AND(Data!$N$7=9,Data!J15&lt;&gt;""),Data!J15,IF(AND(Data!$N$7=10,Data!K15&lt;&gt;""),Data!K15,""))))))))))</f>
        <v>M</v>
      </c>
      <c r="N16" s="46"/>
      <c r="O16" s="46"/>
      <c r="P16" s="46"/>
      <c r="Q16" s="46"/>
      <c r="R16" s="46"/>
      <c r="S16" s="46"/>
      <c r="T16" s="42"/>
      <c r="U16" s="42"/>
    </row>
    <row r="17" spans="2:31" s="43" customFormat="1" ht="12.75" customHeight="1" x14ac:dyDescent="0.15">
      <c r="B17" s="129">
        <f>IF(AND(Data!$N$4=1,Data!B16&lt;&gt;"", $G$27=M17, $G$27&lt;&gt;""),Data!B16,IF(AND(Data!$N$4=2,Data!C16&lt;&gt;"",$G$27=M17,$G$27&lt;&gt;""),Data!C16,IF(AND(Data!$N$4=3,Data!D16&lt;&gt;"",$G$27=M17,$G$27&lt;&gt;""),Data!D16,IF(AND(Data!$N$4=4,Data!E16&lt;&gt;"",$G$27=M17,$G$27&lt;&gt;""),Data!E16,IF(AND(Data!$N$4=5,Data!F16&lt;&gt;"",$G$27=M17,$G$27&lt;&gt;""),Data!F16,IF(AND(Data!$N$4=6,Data!G16&lt;&gt;"",$G$27=M17,$G$27&lt;&gt;""),Data!G16,IF(AND(Data!$N$4=7,Data!H16&lt;&gt;"",$G$27=M17,$G$27&lt;&gt;""),Data!H16,IF(AND(Data!$N$4=8,Data!I16&lt;&gt;"",$G$27=M17,$G$27&lt;&gt;""),Data!I16,IF(AND(Data!$N$4=9,Data!J16&lt;&gt;"",$G$27=M17,$G$27&lt;&gt;""),Data!J16,IF(AND(Data!$N$4=10,Data!K16&lt;&gt;"",$G$27=M17,$G$27&lt;&gt;""),Data!K16,""))))))))))</f>
        <v>2731</v>
      </c>
      <c r="C17" s="129">
        <f t="shared" si="0"/>
        <v>-0.9721585199006394</v>
      </c>
      <c r="D17" s="44"/>
      <c r="E17"/>
      <c r="F17" s="94" t="s">
        <v>34</v>
      </c>
      <c r="G17" s="94" t="s">
        <v>33</v>
      </c>
      <c r="H17" s="94" t="s">
        <v>32</v>
      </c>
      <c r="I17" s="94" t="s">
        <v>31</v>
      </c>
      <c r="J17" s="94" t="s">
        <v>30</v>
      </c>
      <c r="K17" s="49"/>
      <c r="L17" s="49"/>
      <c r="M17" s="137" t="str">
        <f>IF(AND(Data!$N$7=1,Data!B16&lt;&gt;""),Data!B16,IF(AND(Data!$N$7=2,Data!C16&lt;&gt;""),Data!C16,IF(AND(Data!$N$7=3,Data!D16&lt;&gt;""),Data!D16,IF(AND(Data!$N$7=4,Data!E16&lt;&gt;""),Data!E16,IF(AND(Data!$N$7=5,Data!F16&lt;&gt;""),Data!F16,IF(AND(Data!$N$7=6,Data!G16&lt;&gt;""),Data!G16,IF(AND(Data!$N$7=7,Data!H16&lt;&gt;""),Data!H16,IF(AND(Data!$N$7=8,Data!I16&lt;&gt;""),Data!I16,IF(AND(Data!$N$7=9,Data!J16&lt;&gt;""),Data!J16,IF(AND(Data!$N$7=10,Data!K16&lt;&gt;""),Data!K16,""))))))))))</f>
        <v>M</v>
      </c>
      <c r="N17" s="140">
        <f>F21</f>
        <v>1837</v>
      </c>
      <c r="O17" s="140">
        <f>IF(N17&lt;&gt;"",2,"")</f>
        <v>2</v>
      </c>
      <c r="P17" s="140">
        <f>N17</f>
        <v>1837</v>
      </c>
      <c r="Q17" s="140">
        <f>IF(P17&lt;&gt;"",2,"")</f>
        <v>2</v>
      </c>
      <c r="R17" s="46"/>
      <c r="S17" s="46"/>
      <c r="T17" s="42"/>
      <c r="U17" s="42"/>
    </row>
    <row r="18" spans="2:31" s="43" customFormat="1" ht="12.75" customHeight="1" x14ac:dyDescent="0.15">
      <c r="B18" s="129">
        <f>IF(AND(Data!$N$4=1,Data!B17&lt;&gt;"", $G$27=M18, $G$27&lt;&gt;""),Data!B17,IF(AND(Data!$N$4=2,Data!C17&lt;&gt;"",$G$27=M18,$G$27&lt;&gt;""),Data!C17,IF(AND(Data!$N$4=3,Data!D17&lt;&gt;"",$G$27=M18,$G$27&lt;&gt;""),Data!D17,IF(AND(Data!$N$4=4,Data!E17&lt;&gt;"",$G$27=M18,$G$27&lt;&gt;""),Data!E17,IF(AND(Data!$N$4=5,Data!F17&lt;&gt;"",$G$27=M18,$G$27&lt;&gt;""),Data!F17,IF(AND(Data!$N$4=6,Data!G17&lt;&gt;"",$G$27=M18,$G$27&lt;&gt;""),Data!G17,IF(AND(Data!$N$4=7,Data!H17&lt;&gt;"",$G$27=M18,$G$27&lt;&gt;""),Data!H17,IF(AND(Data!$N$4=8,Data!I17&lt;&gt;"",$G$27=M18,$G$27&lt;&gt;""),Data!I17,IF(AND(Data!$N$4=9,Data!J17&lt;&gt;"",$G$27=M18,$G$27&lt;&gt;""),Data!J17,IF(AND(Data!$N$4=10,Data!K17&lt;&gt;"",$G$27=M18,$G$27&lt;&gt;""),Data!K17,""))))))))))</f>
        <v>2731</v>
      </c>
      <c r="C18" s="129">
        <f t="shared" si="0"/>
        <v>-0.9721585199006394</v>
      </c>
      <c r="D18" s="44"/>
      <c r="E18"/>
      <c r="F18" s="61">
        <f>IF(AND(Data!N4&lt;&gt;"",Data!N7&lt;&gt;"",G26&gt;0),AVERAGE(Data),"")</f>
        <v>3695.1836734693879</v>
      </c>
      <c r="G18" s="61">
        <f>IF(AND(Data!N4&lt;&gt;"",Data!N7&lt;&gt;"",G26&gt;0),MEDIAN(Data),"")</f>
        <v>4070</v>
      </c>
      <c r="H18" s="61">
        <f>IF(AND(Data!N4&lt;&gt;"",Data!N7&lt;&gt;"",G26&gt;0),STDEV(Data),"")</f>
        <v>991.79676331791393</v>
      </c>
      <c r="I18" s="60">
        <f>MIN(Data)</f>
        <v>1837</v>
      </c>
      <c r="J18" s="60">
        <f>MAX(Data)</f>
        <v>5500</v>
      </c>
      <c r="K18" s="49"/>
      <c r="L18" s="49"/>
      <c r="M18" s="137" t="str">
        <f>IF(AND(Data!$N$7=1,Data!B17&lt;&gt;""),Data!B17,IF(AND(Data!$N$7=2,Data!C17&lt;&gt;""),Data!C17,IF(AND(Data!$N$7=3,Data!D17&lt;&gt;""),Data!D17,IF(AND(Data!$N$7=4,Data!E17&lt;&gt;""),Data!E17,IF(AND(Data!$N$7=5,Data!F17&lt;&gt;""),Data!F17,IF(AND(Data!$N$7=6,Data!G17&lt;&gt;""),Data!G17,IF(AND(Data!$N$7=7,Data!H17&lt;&gt;""),Data!H17,IF(AND(Data!$N$7=8,Data!I17&lt;&gt;""),Data!I17,IF(AND(Data!$N$7=9,Data!J17&lt;&gt;""),Data!J17,IF(AND(Data!$N$7=10,Data!K17&lt;&gt;""),Data!K17,""))))))))))</f>
        <v>M</v>
      </c>
      <c r="N18" s="140">
        <f>G21</f>
        <v>2705</v>
      </c>
      <c r="O18" s="140">
        <f>IF(N18&lt;&gt;"",2,"")</f>
        <v>2</v>
      </c>
      <c r="P18" s="140">
        <f>J21</f>
        <v>5500</v>
      </c>
      <c r="Q18" s="140">
        <f>IF(P18&lt;&gt;"",2,"")</f>
        <v>2</v>
      </c>
      <c r="R18" s="46"/>
      <c r="S18" s="46"/>
      <c r="T18" s="42"/>
      <c r="U18" s="42"/>
    </row>
    <row r="19" spans="2:31" s="43" customFormat="1" ht="12.75" customHeight="1" x14ac:dyDescent="0.15">
      <c r="B19" s="129">
        <f>IF(AND(Data!$N$4=1,Data!B18&lt;&gt;"", $G$27=M19, $G$27&lt;&gt;""),Data!B18,IF(AND(Data!$N$4=2,Data!C18&lt;&gt;"",$G$27=M19,$G$27&lt;&gt;""),Data!C18,IF(AND(Data!$N$4=3,Data!D18&lt;&gt;"",$G$27=M19,$G$27&lt;&gt;""),Data!D18,IF(AND(Data!$N$4=4,Data!E18&lt;&gt;"",$G$27=M19,$G$27&lt;&gt;""),Data!E18,IF(AND(Data!$N$4=5,Data!F18&lt;&gt;"",$G$27=M19,$G$27&lt;&gt;""),Data!F18,IF(AND(Data!$N$4=6,Data!G18&lt;&gt;"",$G$27=M19,$G$27&lt;&gt;""),Data!G18,IF(AND(Data!$N$4=7,Data!H18&lt;&gt;"",$G$27=M19,$G$27&lt;&gt;""),Data!H18,IF(AND(Data!$N$4=8,Data!I18&lt;&gt;"",$G$27=M19,$G$27&lt;&gt;""),Data!I18,IF(AND(Data!$N$4=9,Data!J18&lt;&gt;"",$G$27=M19,$G$27&lt;&gt;""),Data!J18,IF(AND(Data!$N$4=10,Data!K18&lt;&gt;"",$G$27=M19,$G$27&lt;&gt;""),Data!K18,""))))))))))</f>
        <v>2789</v>
      </c>
      <c r="C19" s="129">
        <f t="shared" si="0"/>
        <v>-0.91367879689169418</v>
      </c>
      <c r="D19" s="44"/>
      <c r="E19"/>
      <c r="F19" s="49"/>
      <c r="G19" s="49"/>
      <c r="H19" s="49"/>
      <c r="I19" s="49"/>
      <c r="J19" s="49"/>
      <c r="K19" s="49"/>
      <c r="L19" s="49"/>
      <c r="M19" s="137" t="str">
        <f>IF(AND(Data!$N$7=1,Data!B18&lt;&gt;""),Data!B18,IF(AND(Data!$N$7=2,Data!C18&lt;&gt;""),Data!C18,IF(AND(Data!$N$7=3,Data!D18&lt;&gt;""),Data!D18,IF(AND(Data!$N$7=4,Data!E18&lt;&gt;""),Data!E18,IF(AND(Data!$N$7=5,Data!F18&lt;&gt;""),Data!F18,IF(AND(Data!$N$7=6,Data!G18&lt;&gt;""),Data!G18,IF(AND(Data!$N$7=7,Data!H18&lt;&gt;""),Data!H18,IF(AND(Data!$N$7=8,Data!I18&lt;&gt;""),Data!I18,IF(AND(Data!$N$7=9,Data!J18&lt;&gt;""),Data!J18,IF(AND(Data!$N$7=10,Data!K18&lt;&gt;""),Data!K18,""))))))))))</f>
        <v>M</v>
      </c>
      <c r="N19" s="140">
        <f>N18</f>
        <v>2705</v>
      </c>
      <c r="O19" s="140">
        <f>IF(N19&lt;&gt;"",3,"")</f>
        <v>3</v>
      </c>
      <c r="P19" s="150"/>
      <c r="Q19" s="140"/>
      <c r="R19" s="46"/>
      <c r="S19" s="46"/>
      <c r="T19" s="42"/>
      <c r="U19" s="42"/>
    </row>
    <row r="20" spans="2:31" s="43" customFormat="1" ht="12.75" customHeight="1" x14ac:dyDescent="0.15">
      <c r="B20" s="129" t="str">
        <f>IF(AND(Data!$N$4=1,Data!B19&lt;&gt;"", $G$27=M20, $G$27&lt;&gt;""),Data!B19,IF(AND(Data!$N$4=2,Data!C19&lt;&gt;"",$G$27=M20,$G$27&lt;&gt;""),Data!C19,IF(AND(Data!$N$4=3,Data!D19&lt;&gt;"",$G$27=M20,$G$27&lt;&gt;""),Data!D19,IF(AND(Data!$N$4=4,Data!E19&lt;&gt;"",$G$27=M20,$G$27&lt;&gt;""),Data!E19,IF(AND(Data!$N$4=5,Data!F19&lt;&gt;"",$G$27=M20,$G$27&lt;&gt;""),Data!F19,IF(AND(Data!$N$4=6,Data!G19&lt;&gt;"",$G$27=M20,$G$27&lt;&gt;""),Data!G19,IF(AND(Data!$N$4=7,Data!H19&lt;&gt;"",$G$27=M20,$G$27&lt;&gt;""),Data!H19,IF(AND(Data!$N$4=8,Data!I19&lt;&gt;"",$G$27=M20,$G$27&lt;&gt;""),Data!I19,IF(AND(Data!$N$4=9,Data!J19&lt;&gt;"",$G$27=M20,$G$27&lt;&gt;""),Data!J19,IF(AND(Data!$N$4=10,Data!K19&lt;&gt;"",$G$27=M20,$G$27&lt;&gt;""),Data!K19,""))))))))))</f>
        <v/>
      </c>
      <c r="C20" s="129" t="str">
        <f t="shared" si="0"/>
        <v/>
      </c>
      <c r="D20" s="44"/>
      <c r="E20"/>
      <c r="F20" s="136" t="s">
        <v>31</v>
      </c>
      <c r="G20" s="136" t="s">
        <v>77</v>
      </c>
      <c r="H20" s="136" t="s">
        <v>78</v>
      </c>
      <c r="I20" s="136" t="s">
        <v>79</v>
      </c>
      <c r="J20" s="136" t="s">
        <v>30</v>
      </c>
      <c r="K20" s="49"/>
      <c r="L20" s="49"/>
      <c r="M20" s="137" t="str">
        <f>IF(AND(Data!$N$7=1,Data!B19&lt;&gt;""),Data!B19,IF(AND(Data!$N$7=2,Data!C19&lt;&gt;""),Data!C19,IF(AND(Data!$N$7=3,Data!D19&lt;&gt;""),Data!D19,IF(AND(Data!$N$7=4,Data!E19&lt;&gt;""),Data!E19,IF(AND(Data!$N$7=5,Data!F19&lt;&gt;""),Data!F19,IF(AND(Data!$N$7=6,Data!G19&lt;&gt;""),Data!G19,IF(AND(Data!$N$7=7,Data!H19&lt;&gt;""),Data!H19,IF(AND(Data!$N$7=8,Data!I19&lt;&gt;""),Data!I19,IF(AND(Data!$N$7=9,Data!J19&lt;&gt;""),Data!J19,IF(AND(Data!$N$7=10,Data!K19&lt;&gt;""),Data!K19,""))))))))))</f>
        <v>F</v>
      </c>
      <c r="N20" s="140">
        <f>H21</f>
        <v>4070</v>
      </c>
      <c r="O20" s="140">
        <f>IF(N20&lt;&gt;"",3,"")</f>
        <v>3</v>
      </c>
      <c r="P20" s="150"/>
      <c r="Q20" s="140"/>
      <c r="R20" s="46"/>
      <c r="S20" s="46"/>
      <c r="T20" s="42"/>
      <c r="U20" s="42"/>
    </row>
    <row r="21" spans="2:31" s="43" customFormat="1" ht="12.75" customHeight="1" x14ac:dyDescent="0.15">
      <c r="B21" s="129" t="str">
        <f>IF(AND(Data!$N$4=1,Data!B20&lt;&gt;"", $G$27=M21, $G$27&lt;&gt;""),Data!B20,IF(AND(Data!$N$4=2,Data!C20&lt;&gt;"",$G$27=M21,$G$27&lt;&gt;""),Data!C20,IF(AND(Data!$N$4=3,Data!D20&lt;&gt;"",$G$27=M21,$G$27&lt;&gt;""),Data!D20,IF(AND(Data!$N$4=4,Data!E20&lt;&gt;"",$G$27=M21,$G$27&lt;&gt;""),Data!E20,IF(AND(Data!$N$4=5,Data!F20&lt;&gt;"",$G$27=M21,$G$27&lt;&gt;""),Data!F20,IF(AND(Data!$N$4=6,Data!G20&lt;&gt;"",$G$27=M21,$G$27&lt;&gt;""),Data!G20,IF(AND(Data!$N$4=7,Data!H20&lt;&gt;"",$G$27=M21,$G$27&lt;&gt;""),Data!H20,IF(AND(Data!$N$4=8,Data!I20&lt;&gt;"",$G$27=M21,$G$27&lt;&gt;""),Data!I20,IF(AND(Data!$N$4=9,Data!J20&lt;&gt;"",$G$27=M21,$G$27&lt;&gt;""),Data!J20,IF(AND(Data!$N$4=10,Data!K20&lt;&gt;"",$G$27=M21,$G$27&lt;&gt;""),Data!K20,""))))))))))</f>
        <v/>
      </c>
      <c r="C21" s="129" t="str">
        <f t="shared" si="0"/>
        <v/>
      </c>
      <c r="D21" s="44"/>
      <c r="E21" s="45"/>
      <c r="F21" s="24">
        <f>IF(AND(Data!N4&lt;&gt;"",Data!N7&lt;&gt;"",G26&gt;0),MIN(B4:B204),"")</f>
        <v>1837</v>
      </c>
      <c r="G21" s="84">
        <f>IF(AND(Data!N4&lt;&gt;"",Data!N7&lt;&gt;"",G26&gt;0),QUARTILE(Data,1),"")</f>
        <v>2705</v>
      </c>
      <c r="H21" s="84">
        <f>IF(AND(Data!N4&lt;&gt;"",Data!N7&lt;&gt;"",G26&gt;0),MEDIAN(Data),"")</f>
        <v>4070</v>
      </c>
      <c r="I21" s="84">
        <f>IF(AND(Data!N4&lt;&gt;"",Data!N7&lt;&gt;"",G26&gt;0),QUARTILE(Data,3),"")</f>
        <v>4214</v>
      </c>
      <c r="J21" s="84">
        <f>IF(AND(Data!N4&lt;&gt;"",Data!N7&lt;&gt;"",G26&gt;0),MAX(Data),"")</f>
        <v>5500</v>
      </c>
      <c r="K21" s="49"/>
      <c r="L21" s="48"/>
      <c r="M21" s="137" t="str">
        <f>IF(AND(Data!$N$7=1,Data!B20&lt;&gt;""),Data!B20,IF(AND(Data!$N$7=2,Data!C20&lt;&gt;""),Data!C20,IF(AND(Data!$N$7=3,Data!D20&lt;&gt;""),Data!D20,IF(AND(Data!$N$7=4,Data!E20&lt;&gt;""),Data!E20,IF(AND(Data!$N$7=5,Data!F20&lt;&gt;""),Data!F20,IF(AND(Data!$N$7=6,Data!G20&lt;&gt;""),Data!G20,IF(AND(Data!$N$7=7,Data!H20&lt;&gt;""),Data!H20,IF(AND(Data!$N$7=8,Data!I20&lt;&gt;""),Data!I20,IF(AND(Data!$N$7=9,Data!J20&lt;&gt;""),Data!J20,IF(AND(Data!$N$7=10,Data!K20&lt;&gt;""),Data!K20,""))))))))))</f>
        <v>F</v>
      </c>
      <c r="N21" s="140">
        <f>N20</f>
        <v>4070</v>
      </c>
      <c r="O21" s="140">
        <f>IF(N21&lt;&gt;"",1,"")</f>
        <v>1</v>
      </c>
      <c r="P21" s="140"/>
      <c r="Q21" s="140"/>
      <c r="R21" s="46"/>
      <c r="S21" s="42"/>
      <c r="T21" s="42"/>
    </row>
    <row r="22" spans="2:31" s="43" customFormat="1" ht="12.75" customHeight="1" x14ac:dyDescent="0.15">
      <c r="B22" s="129">
        <f>IF(AND(Data!$N$4=1,Data!B21&lt;&gt;"", $G$27=M22, $G$27&lt;&gt;""),Data!B21,IF(AND(Data!$N$4=2,Data!C21&lt;&gt;"",$G$27=M22,$G$27&lt;&gt;""),Data!C21,IF(AND(Data!$N$4=3,Data!D21&lt;&gt;"",$G$27=M22,$G$27&lt;&gt;""),Data!D21,IF(AND(Data!$N$4=4,Data!E21&lt;&gt;"",$G$27=M22,$G$27&lt;&gt;""),Data!E21,IF(AND(Data!$N$4=5,Data!F21&lt;&gt;"",$G$27=M22,$G$27&lt;&gt;""),Data!F21,IF(AND(Data!$N$4=6,Data!G21&lt;&gt;"",$G$27=M22,$G$27&lt;&gt;""),Data!G21,IF(AND(Data!$N$4=7,Data!H21&lt;&gt;"",$G$27=M22,$G$27&lt;&gt;""),Data!H21,IF(AND(Data!$N$4=8,Data!I21&lt;&gt;"",$G$27=M22,$G$27&lt;&gt;""),Data!I21,IF(AND(Data!$N$4=9,Data!J21&lt;&gt;"",$G$27=M22,$G$27&lt;&gt;""),Data!J21,IF(AND(Data!$N$4=10,Data!K21&lt;&gt;"",$G$27=M22,$G$27&lt;&gt;""),Data!K21,""))))))))))</f>
        <v>2995</v>
      </c>
      <c r="C22" s="129">
        <f t="shared" si="0"/>
        <v>-0.70597495310130254</v>
      </c>
      <c r="D22" s="44"/>
      <c r="E22" s="45"/>
      <c r="F22" s="49"/>
      <c r="G22" s="49"/>
      <c r="H22" s="49"/>
      <c r="I22" s="49"/>
      <c r="J22" s="49"/>
      <c r="K22" s="49"/>
      <c r="L22" s="48"/>
      <c r="M22" s="137" t="str">
        <f>IF(AND(Data!$N$7=1,Data!B21&lt;&gt;""),Data!B21,IF(AND(Data!$N$7=2,Data!C21&lt;&gt;""),Data!C21,IF(AND(Data!$N$7=3,Data!D21&lt;&gt;""),Data!D21,IF(AND(Data!$N$7=4,Data!E21&lt;&gt;""),Data!E21,IF(AND(Data!$N$7=5,Data!F21&lt;&gt;""),Data!F21,IF(AND(Data!$N$7=6,Data!G21&lt;&gt;""),Data!G21,IF(AND(Data!$N$7=7,Data!H21&lt;&gt;""),Data!H21,IF(AND(Data!$N$7=8,Data!I21&lt;&gt;""),Data!I21,IF(AND(Data!$N$7=9,Data!J21&lt;&gt;""),Data!J21,IF(AND(Data!$N$7=10,Data!K21&lt;&gt;""),Data!K21,""))))))))))</f>
        <v>M</v>
      </c>
      <c r="N22" s="140">
        <f>N20</f>
        <v>4070</v>
      </c>
      <c r="O22" s="140">
        <f>IF(N22&lt;&gt;"",3,"")</f>
        <v>3</v>
      </c>
      <c r="P22" s="140"/>
      <c r="Q22" s="140"/>
      <c r="R22" s="46"/>
      <c r="S22" s="42"/>
      <c r="T22" s="42"/>
    </row>
    <row r="23" spans="2:31" s="43" customFormat="1" ht="12.75" customHeight="1" x14ac:dyDescent="0.15">
      <c r="B23" s="129" t="str">
        <f>IF(AND(Data!$N$4=1,Data!B22&lt;&gt;"", $G$27=M23, $G$27&lt;&gt;""),Data!B22,IF(AND(Data!$N$4=2,Data!C22&lt;&gt;"",$G$27=M23,$G$27&lt;&gt;""),Data!C22,IF(AND(Data!$N$4=3,Data!D22&lt;&gt;"",$G$27=M23,$G$27&lt;&gt;""),Data!D22,IF(AND(Data!$N$4=4,Data!E22&lt;&gt;"",$G$27=M23,$G$27&lt;&gt;""),Data!E22,IF(AND(Data!$N$4=5,Data!F22&lt;&gt;"",$G$27=M23,$G$27&lt;&gt;""),Data!F22,IF(AND(Data!$N$4=6,Data!G22&lt;&gt;"",$G$27=M23,$G$27&lt;&gt;""),Data!G22,IF(AND(Data!$N$4=7,Data!H22&lt;&gt;"",$G$27=M23,$G$27&lt;&gt;""),Data!H22,IF(AND(Data!$N$4=8,Data!I22&lt;&gt;"",$G$27=M23,$G$27&lt;&gt;""),Data!I22,IF(AND(Data!$N$4=9,Data!J22&lt;&gt;"",$G$27=M23,$G$27&lt;&gt;""),Data!J22,IF(AND(Data!$N$4=10,Data!K22&lt;&gt;"",$G$27=M23,$G$27&lt;&gt;""),Data!K22,""))))))))))</f>
        <v/>
      </c>
      <c r="C23" s="129" t="str">
        <f t="shared" si="0"/>
        <v/>
      </c>
      <c r="D23" s="44"/>
      <c r="E23" s="45"/>
      <c r="F23" s="54" t="s">
        <v>85</v>
      </c>
      <c r="G23" s="54" t="s">
        <v>84</v>
      </c>
      <c r="H23" s="49"/>
      <c r="I23" s="76"/>
      <c r="J23" s="149"/>
      <c r="K23" s="49"/>
      <c r="L23" s="49"/>
      <c r="M23" s="137" t="str">
        <f>IF(AND(Data!$N$7=1,Data!B22&lt;&gt;""),Data!B22,IF(AND(Data!$N$7=2,Data!C22&lt;&gt;""),Data!C22,IF(AND(Data!$N$7=3,Data!D22&lt;&gt;""),Data!D22,IF(AND(Data!$N$7=4,Data!E22&lt;&gt;""),Data!E22,IF(AND(Data!$N$7=5,Data!F22&lt;&gt;""),Data!F22,IF(AND(Data!$N$7=6,Data!G22&lt;&gt;""),Data!G22,IF(AND(Data!$N$7=7,Data!H22&lt;&gt;""),Data!H22,IF(AND(Data!$N$7=8,Data!I22&lt;&gt;""),Data!I22,IF(AND(Data!$N$7=9,Data!J22&lt;&gt;""),Data!J22,IF(AND(Data!$N$7=10,Data!K22&lt;&gt;""),Data!K22,""))))))))))</f>
        <v>F</v>
      </c>
      <c r="N23" s="140">
        <f>I21</f>
        <v>4214</v>
      </c>
      <c r="O23" s="140">
        <f>IF(N23&lt;&gt;"",3,"")</f>
        <v>3</v>
      </c>
      <c r="P23" s="140"/>
      <c r="Q23" s="140"/>
      <c r="R23" s="46"/>
      <c r="S23" s="42"/>
      <c r="T23" s="42"/>
    </row>
    <row r="24" spans="2:31" s="43" customFormat="1" ht="12.75" customHeight="1" x14ac:dyDescent="0.15">
      <c r="B24" s="129" t="str">
        <f>IF(AND(Data!$N$4=1,Data!B23&lt;&gt;"", $G$27=M24, $G$27&lt;&gt;""),Data!B23,IF(AND(Data!$N$4=2,Data!C23&lt;&gt;"",$G$27=M24,$G$27&lt;&gt;""),Data!C23,IF(AND(Data!$N$4=3,Data!D23&lt;&gt;"",$G$27=M24,$G$27&lt;&gt;""),Data!D23,IF(AND(Data!$N$4=4,Data!E23&lt;&gt;"",$G$27=M24,$G$27&lt;&gt;""),Data!E23,IF(AND(Data!$N$4=5,Data!F23&lt;&gt;"",$G$27=M24,$G$27&lt;&gt;""),Data!F23,IF(AND(Data!$N$4=6,Data!G23&lt;&gt;"",$G$27=M24,$G$27&lt;&gt;""),Data!G23,IF(AND(Data!$N$4=7,Data!H23&lt;&gt;"",$G$27=M24,$G$27&lt;&gt;""),Data!H23,IF(AND(Data!$N$4=8,Data!I23&lt;&gt;"",$G$27=M24,$G$27&lt;&gt;""),Data!I23,IF(AND(Data!$N$4=9,Data!J23&lt;&gt;"",$G$27=M24,$G$27&lt;&gt;""),Data!J23,IF(AND(Data!$N$4=10,Data!K23&lt;&gt;"",$G$27=M24,$G$27&lt;&gt;""),Data!K23,""))))))))))</f>
        <v/>
      </c>
      <c r="C24" s="129" t="str">
        <f t="shared" si="0"/>
        <v/>
      </c>
      <c r="D24" s="44"/>
      <c r="E24" s="45"/>
      <c r="F24" s="148">
        <f>COUNTIF(C4:C204,"&lt;=-3")</f>
        <v>0</v>
      </c>
      <c r="G24" s="148">
        <f>COUNTIF(C4:C204,"&gt;=3")</f>
        <v>0</v>
      </c>
      <c r="H24" s="45"/>
      <c r="I24" s="45"/>
      <c r="J24" s="49"/>
      <c r="K24" s="45"/>
      <c r="L24" s="47"/>
      <c r="M24" s="137" t="str">
        <f>IF(AND(Data!$N$7=1,Data!B23&lt;&gt;""),Data!B23,IF(AND(Data!$N$7=2,Data!C23&lt;&gt;""),Data!C23,IF(AND(Data!$N$7=3,Data!D23&lt;&gt;""),Data!D23,IF(AND(Data!$N$7=4,Data!E23&lt;&gt;""),Data!E23,IF(AND(Data!$N$7=5,Data!F23&lt;&gt;""),Data!F23,IF(AND(Data!$N$7=6,Data!G23&lt;&gt;""),Data!G23,IF(AND(Data!$N$7=7,Data!H23&lt;&gt;""),Data!H23,IF(AND(Data!$N$7=8,Data!I23&lt;&gt;""),Data!I23,IF(AND(Data!$N$7=9,Data!J23&lt;&gt;""),Data!J23,IF(AND(Data!$N$7=10,Data!K23&lt;&gt;""),Data!K23,""))))))))))</f>
        <v>F</v>
      </c>
      <c r="N24" s="140">
        <f>N23</f>
        <v>4214</v>
      </c>
      <c r="O24" s="140">
        <f>IF(N24&lt;&gt;"",2,"")</f>
        <v>2</v>
      </c>
      <c r="P24" s="140"/>
      <c r="Q24" s="147"/>
      <c r="R24" s="42"/>
    </row>
    <row r="25" spans="2:31" s="43" customFormat="1" ht="12.75" customHeight="1" x14ac:dyDescent="0.15">
      <c r="B25" s="129" t="str">
        <f>IF(AND(Data!$N$4=1,Data!B24&lt;&gt;"", $G$27=M25, $G$27&lt;&gt;""),Data!B24,IF(AND(Data!$N$4=2,Data!C24&lt;&gt;"",$G$27=M25,$G$27&lt;&gt;""),Data!C24,IF(AND(Data!$N$4=3,Data!D24&lt;&gt;"",$G$27=M25,$G$27&lt;&gt;""),Data!D24,IF(AND(Data!$N$4=4,Data!E24&lt;&gt;"",$G$27=M25,$G$27&lt;&gt;""),Data!E24,IF(AND(Data!$N$4=5,Data!F24&lt;&gt;"",$G$27=M25,$G$27&lt;&gt;""),Data!F24,IF(AND(Data!$N$4=6,Data!G24&lt;&gt;"",$G$27=M25,$G$27&lt;&gt;""),Data!G24,IF(AND(Data!$N$4=7,Data!H24&lt;&gt;"",$G$27=M25,$G$27&lt;&gt;""),Data!H24,IF(AND(Data!$N$4=8,Data!I24&lt;&gt;"",$G$27=M25,$G$27&lt;&gt;""),Data!I24,IF(AND(Data!$N$4=9,Data!J24&lt;&gt;"",$G$27=M25,$G$27&lt;&gt;""),Data!J24,IF(AND(Data!$N$4=10,Data!K24&lt;&gt;"",$G$27=M25,$G$27&lt;&gt;""),Data!K24,""))))))))))</f>
        <v/>
      </c>
      <c r="C25" s="129" t="str">
        <f t="shared" si="0"/>
        <v/>
      </c>
      <c r="D25" s="44"/>
      <c r="E25" s="45"/>
      <c r="F25" s="45"/>
      <c r="G25" s="45"/>
      <c r="H25" s="45"/>
      <c r="I25" s="76"/>
      <c r="J25" s="146"/>
      <c r="K25" s="45"/>
      <c r="L25" s="45"/>
      <c r="M25" s="137" t="str">
        <f>IF(AND(Data!$N$7=1,Data!B24&lt;&gt;""),Data!B24,IF(AND(Data!$N$7=2,Data!C24&lt;&gt;""),Data!C24,IF(AND(Data!$N$7=3,Data!D24&lt;&gt;""),Data!D24,IF(AND(Data!$N$7=4,Data!E24&lt;&gt;""),Data!E24,IF(AND(Data!$N$7=5,Data!F24&lt;&gt;""),Data!F24,IF(AND(Data!$N$7=6,Data!G24&lt;&gt;""),Data!G24,IF(AND(Data!$N$7=7,Data!H24&lt;&gt;""),Data!H24,IF(AND(Data!$N$7=8,Data!I24&lt;&gt;""),Data!I24,IF(AND(Data!$N$7=9,Data!J24&lt;&gt;""),Data!J24,IF(AND(Data!$N$7=10,Data!K24&lt;&gt;""),Data!K24,""))))))))))</f>
        <v>F</v>
      </c>
      <c r="N25" s="141">
        <f>J21</f>
        <v>5500</v>
      </c>
      <c r="O25" s="140">
        <f>IF(N25&lt;&gt;"",2,"")</f>
        <v>2</v>
      </c>
      <c r="P25" s="140"/>
      <c r="Q25" s="140"/>
      <c r="R25" s="46"/>
      <c r="S25" s="46"/>
      <c r="T25"/>
      <c r="U25" s="46"/>
      <c r="V25" s="46"/>
      <c r="W25" s="46"/>
      <c r="X25" s="42"/>
      <c r="Y25" s="42"/>
    </row>
    <row r="26" spans="2:31" s="43" customFormat="1" ht="12.75" customHeight="1" x14ac:dyDescent="0.15">
      <c r="B26" s="129">
        <f>IF(AND(Data!$N$4=1,Data!B25&lt;&gt;"", $G$27=M26, $G$27&lt;&gt;""),Data!B25,IF(AND(Data!$N$4=2,Data!C25&lt;&gt;"",$G$27=M26,$G$27&lt;&gt;""),Data!C25,IF(AND(Data!$N$4=3,Data!D25&lt;&gt;"",$G$27=M26,$G$27&lt;&gt;""),Data!D25,IF(AND(Data!$N$4=4,Data!E25&lt;&gt;"",$G$27=M26,$G$27&lt;&gt;""),Data!E25,IF(AND(Data!$N$4=5,Data!F25&lt;&gt;"",$G$27=M26,$G$27&lt;&gt;""),Data!F25,IF(AND(Data!$N$4=6,Data!G25&lt;&gt;"",$G$27=M26,$G$27&lt;&gt;""),Data!G25,IF(AND(Data!$N$4=7,Data!H25&lt;&gt;"",$G$27=M26,$G$27&lt;&gt;""),Data!H25,IF(AND(Data!$N$4=8,Data!I25&lt;&gt;"",$G$27=M26,$G$27&lt;&gt;""),Data!I25,IF(AND(Data!$N$4=9,Data!J25&lt;&gt;"",$G$27=M26,$G$27&lt;&gt;""),Data!J25,IF(AND(Data!$N$4=10,Data!K25&lt;&gt;"",$G$27=M26,$G$27&lt;&gt;""),Data!K25,""))))))))))</f>
        <v>3159</v>
      </c>
      <c r="C26" s="129">
        <f t="shared" si="0"/>
        <v>-0.54061849493807812</v>
      </c>
      <c r="D26" s="44"/>
      <c r="E26" s="45"/>
      <c r="F26" s="54" t="s">
        <v>26</v>
      </c>
      <c r="G26" s="53">
        <f>COUNT(Data)</f>
        <v>49</v>
      </c>
      <c r="H26" s="45"/>
      <c r="I26" s="145"/>
      <c r="J26" s="144"/>
      <c r="K26" s="45"/>
      <c r="L26" s="45"/>
      <c r="M26" s="137" t="str">
        <f>IF(AND(Data!$N$7=1,Data!B25&lt;&gt;""),Data!B25,IF(AND(Data!$N$7=2,Data!C25&lt;&gt;""),Data!C25,IF(AND(Data!$N$7=3,Data!D25&lt;&gt;""),Data!D25,IF(AND(Data!$N$7=4,Data!E25&lt;&gt;""),Data!E25,IF(AND(Data!$N$7=5,Data!F25&lt;&gt;""),Data!F25,IF(AND(Data!$N$7=6,Data!G25&lt;&gt;""),Data!G25,IF(AND(Data!$N$7=7,Data!H25&lt;&gt;""),Data!H25,IF(AND(Data!$N$7=8,Data!I25&lt;&gt;""),Data!I25,IF(AND(Data!$N$7=9,Data!J25&lt;&gt;""),Data!J25,IF(AND(Data!$N$7=10,Data!K25&lt;&gt;""),Data!K25,""))))))))))</f>
        <v>M</v>
      </c>
      <c r="N26" s="141">
        <f>N23</f>
        <v>4214</v>
      </c>
      <c r="O26" s="140">
        <f>IF(N26&lt;&gt;"",2,"")</f>
        <v>2</v>
      </c>
      <c r="P26" s="141"/>
      <c r="Q26" s="141"/>
      <c r="R26" s="47"/>
      <c r="S26" s="47"/>
      <c r="T26" s="47"/>
      <c r="U26" s="47"/>
      <c r="V26" s="46"/>
      <c r="W26" s="52"/>
      <c r="X26" s="46"/>
      <c r="Y26" s="46"/>
      <c r="Z26"/>
      <c r="AA26" s="46"/>
      <c r="AB26" s="46"/>
      <c r="AC26" s="46"/>
      <c r="AD26" s="42"/>
      <c r="AE26" s="42"/>
    </row>
    <row r="27" spans="2:31" s="43" customFormat="1" ht="12.75" customHeight="1" x14ac:dyDescent="0.15">
      <c r="B27" s="129">
        <f>IF(AND(Data!$N$4=1,Data!B26&lt;&gt;"", $G$27=M27, $G$27&lt;&gt;""),Data!B26,IF(AND(Data!$N$4=2,Data!C26&lt;&gt;"",$G$27=M27,$G$27&lt;&gt;""),Data!C26,IF(AND(Data!$N$4=3,Data!D26&lt;&gt;"",$G$27=M27,$G$27&lt;&gt;""),Data!D26,IF(AND(Data!$N$4=4,Data!E26&lt;&gt;"",$G$27=M27,$G$27&lt;&gt;""),Data!E26,IF(AND(Data!$N$4=5,Data!F26&lt;&gt;"",$G$27=M27,$G$27&lt;&gt;""),Data!F26,IF(AND(Data!$N$4=6,Data!G26&lt;&gt;"",$G$27=M27,$G$27&lt;&gt;""),Data!G26,IF(AND(Data!$N$4=7,Data!H26&lt;&gt;"",$G$27=M27,$G$27&lt;&gt;""),Data!H26,IF(AND(Data!$N$4=8,Data!I26&lt;&gt;"",$G$27=M27,$G$27&lt;&gt;""),Data!I26,IF(AND(Data!$N$4=9,Data!J26&lt;&gt;"",$G$27=M27,$G$27&lt;&gt;""),Data!J26,IF(AND(Data!$N$4=10,Data!K26&lt;&gt;"",$G$27=M27,$G$27&lt;&gt;""),Data!K26,""))))))))))</f>
        <v>3259</v>
      </c>
      <c r="C27" s="129">
        <f t="shared" si="0"/>
        <v>-0.43979138630196574</v>
      </c>
      <c r="D27" s="44"/>
      <c r="E27" s="45"/>
      <c r="F27" s="54" t="s">
        <v>83</v>
      </c>
      <c r="G27" s="143" t="s">
        <v>100</v>
      </c>
      <c r="H27" s="45"/>
      <c r="I27" s="45"/>
      <c r="J27" s="45"/>
      <c r="K27" s="45"/>
      <c r="L27" s="45"/>
      <c r="M27" s="137" t="str">
        <f>IF(AND(Data!$N$7=1,Data!B26&lt;&gt;""),Data!B26,IF(AND(Data!$N$7=2,Data!C26&lt;&gt;""),Data!C26,IF(AND(Data!$N$7=3,Data!D26&lt;&gt;""),Data!D26,IF(AND(Data!$N$7=4,Data!E26&lt;&gt;""),Data!E26,IF(AND(Data!$N$7=5,Data!F26&lt;&gt;""),Data!F26,IF(AND(Data!$N$7=6,Data!G26&lt;&gt;""),Data!G26,IF(AND(Data!$N$7=7,Data!H26&lt;&gt;""),Data!H26,IF(AND(Data!$N$7=8,Data!I26&lt;&gt;""),Data!I26,IF(AND(Data!$N$7=9,Data!J26&lt;&gt;""),Data!J26,IF(AND(Data!$N$7=10,Data!K26&lt;&gt;""),Data!K26,""))))))))))</f>
        <v>M</v>
      </c>
      <c r="N27" s="141">
        <f>N23</f>
        <v>4214</v>
      </c>
      <c r="O27" s="140">
        <f>IF(N27&lt;&gt;"",1,"")</f>
        <v>1</v>
      </c>
      <c r="P27" s="141"/>
      <c r="Q27" s="141"/>
      <c r="R27" s="47"/>
      <c r="S27" s="47"/>
      <c r="T27" s="47"/>
      <c r="U27" s="47"/>
      <c r="V27" s="46"/>
      <c r="W27" s="46"/>
      <c r="X27" s="46"/>
      <c r="Y27" s="46"/>
      <c r="Z27"/>
      <c r="AA27" s="46"/>
      <c r="AB27" s="46"/>
      <c r="AC27" s="46"/>
      <c r="AD27" s="42"/>
      <c r="AE27" s="42"/>
    </row>
    <row r="28" spans="2:31" s="43" customFormat="1" ht="12.75" customHeight="1" x14ac:dyDescent="0.15">
      <c r="B28" s="129">
        <f>IF(AND(Data!$N$4=1,Data!B27&lt;&gt;"", $G$27=M28, $G$27&lt;&gt;""),Data!B27,IF(AND(Data!$N$4=2,Data!C27&lt;&gt;"",$G$27=M28,$G$27&lt;&gt;""),Data!C27,IF(AND(Data!$N$4=3,Data!D27&lt;&gt;"",$G$27=M28,$G$27&lt;&gt;""),Data!D27,IF(AND(Data!$N$4=4,Data!E27&lt;&gt;"",$G$27=M28,$G$27&lt;&gt;""),Data!E27,IF(AND(Data!$N$4=5,Data!F27&lt;&gt;"",$G$27=M28,$G$27&lt;&gt;""),Data!F27,IF(AND(Data!$N$4=6,Data!G27&lt;&gt;"",$G$27=M28,$G$27&lt;&gt;""),Data!G27,IF(AND(Data!$N$4=7,Data!H27&lt;&gt;"",$G$27=M28,$G$27&lt;&gt;""),Data!H27,IF(AND(Data!$N$4=8,Data!I27&lt;&gt;"",$G$27=M28,$G$27&lt;&gt;""),Data!I27,IF(AND(Data!$N$4=9,Data!J27&lt;&gt;"",$G$27=M28,$G$27&lt;&gt;""),Data!J27,IF(AND(Data!$N$4=10,Data!K27&lt;&gt;"",$G$27=M28,$G$27&lt;&gt;""),Data!K27,""))))))))))</f>
        <v>3348</v>
      </c>
      <c r="C28" s="129">
        <f t="shared" si="0"/>
        <v>-0.35005525961582562</v>
      </c>
      <c r="D28" s="44"/>
      <c r="E28" s="45"/>
      <c r="F28" s="45"/>
      <c r="G28" s="45"/>
      <c r="H28" s="45"/>
      <c r="I28" s="45"/>
      <c r="J28" s="45"/>
      <c r="K28" s="45"/>
      <c r="L28" s="45"/>
      <c r="M28" s="137" t="str">
        <f>IF(AND(Data!$N$7=1,Data!B27&lt;&gt;""),Data!B27,IF(AND(Data!$N$7=2,Data!C27&lt;&gt;""),Data!C27,IF(AND(Data!$N$7=3,Data!D27&lt;&gt;""),Data!D27,IF(AND(Data!$N$7=4,Data!E27&lt;&gt;""),Data!E27,IF(AND(Data!$N$7=5,Data!F27&lt;&gt;""),Data!F27,IF(AND(Data!$N$7=6,Data!G27&lt;&gt;""),Data!G27,IF(AND(Data!$N$7=7,Data!H27&lt;&gt;""),Data!H27,IF(AND(Data!$N$7=8,Data!I27&lt;&gt;""),Data!I27,IF(AND(Data!$N$7=9,Data!J27&lt;&gt;""),Data!J27,IF(AND(Data!$N$7=10,Data!K27&lt;&gt;""),Data!K27,""))))))))))</f>
        <v>M</v>
      </c>
      <c r="N28" s="141">
        <f>G21</f>
        <v>2705</v>
      </c>
      <c r="O28" s="140">
        <f>IF(N28&lt;&gt;"",1,"")</f>
        <v>1</v>
      </c>
      <c r="P28" s="141"/>
      <c r="Q28" s="141"/>
      <c r="R28" s="62"/>
      <c r="S28" s="45"/>
      <c r="T28" s="46"/>
      <c r="U28" s="46"/>
      <c r="V28" s="46"/>
      <c r="W28" s="46"/>
      <c r="X28"/>
      <c r="Y28" s="46"/>
      <c r="Z28" s="46"/>
      <c r="AA28" s="46"/>
      <c r="AB28" s="42"/>
      <c r="AC28" s="42"/>
    </row>
    <row r="29" spans="2:31" s="43" customFormat="1" ht="12.75" customHeight="1" x14ac:dyDescent="0.15">
      <c r="B29" s="129">
        <f>IF(AND(Data!$N$4=1,Data!B28&lt;&gt;"", $G$27=M29, $G$27&lt;&gt;""),Data!B28,IF(AND(Data!$N$4=2,Data!C28&lt;&gt;"",$G$27=M29,$G$27&lt;&gt;""),Data!C28,IF(AND(Data!$N$4=3,Data!D28&lt;&gt;"",$G$27=M29,$G$27&lt;&gt;""),Data!D28,IF(AND(Data!$N$4=4,Data!E28&lt;&gt;"",$G$27=M29,$G$27&lt;&gt;""),Data!E28,IF(AND(Data!$N$4=5,Data!F28&lt;&gt;"",$G$27=M29,$G$27&lt;&gt;""),Data!F28,IF(AND(Data!$N$4=6,Data!G28&lt;&gt;"",$G$27=M29,$G$27&lt;&gt;""),Data!G28,IF(AND(Data!$N$4=7,Data!H28&lt;&gt;"",$G$27=M29,$G$27&lt;&gt;""),Data!H28,IF(AND(Data!$N$4=8,Data!I28&lt;&gt;"",$G$27=M29,$G$27&lt;&gt;""),Data!I28,IF(AND(Data!$N$4=9,Data!J28&lt;&gt;"",$G$27=M29,$G$27&lt;&gt;""),Data!J28,IF(AND(Data!$N$4=10,Data!K28&lt;&gt;"",$G$27=M29,$G$27&lt;&gt;""),Data!K28,""))))))))))</f>
        <v>3350</v>
      </c>
      <c r="C29" s="129">
        <f t="shared" si="0"/>
        <v>-0.34803871744310338</v>
      </c>
      <c r="D29" s="44"/>
      <c r="E29" s="45"/>
      <c r="F29" s="142"/>
      <c r="G29" s="45"/>
      <c r="H29" s="45"/>
      <c r="I29" s="45"/>
      <c r="J29" s="45"/>
      <c r="K29" s="45"/>
      <c r="L29" s="45"/>
      <c r="M29" s="137" t="str">
        <f>IF(AND(Data!$N$7=1,Data!B28&lt;&gt;""),Data!B28,IF(AND(Data!$N$7=2,Data!C28&lt;&gt;""),Data!C28,IF(AND(Data!$N$7=3,Data!D28&lt;&gt;""),Data!D28,IF(AND(Data!$N$7=4,Data!E28&lt;&gt;""),Data!E28,IF(AND(Data!$N$7=5,Data!F28&lt;&gt;""),Data!F28,IF(AND(Data!$N$7=6,Data!G28&lt;&gt;""),Data!G28,IF(AND(Data!$N$7=7,Data!H28&lt;&gt;""),Data!H28,IF(AND(Data!$N$7=8,Data!I28&lt;&gt;""),Data!I28,IF(AND(Data!$N$7=9,Data!J28&lt;&gt;""),Data!J28,IF(AND(Data!$N$7=10,Data!K28&lt;&gt;""),Data!K28,""))))))))))</f>
        <v>M</v>
      </c>
      <c r="N29" s="141">
        <f>G21</f>
        <v>2705</v>
      </c>
      <c r="O29" s="140">
        <f>IF(N29&lt;&gt;"",2,"")</f>
        <v>2</v>
      </c>
      <c r="P29" s="139"/>
      <c r="Q29" s="139"/>
      <c r="R29" s="138"/>
      <c r="S29" s="45"/>
      <c r="T29" s="46"/>
      <c r="U29" s="46"/>
      <c r="V29" s="46"/>
      <c r="W29" s="46"/>
      <c r="X29"/>
      <c r="Y29" s="46"/>
      <c r="Z29" s="46"/>
      <c r="AA29" s="42"/>
      <c r="AB29" s="42"/>
    </row>
    <row r="30" spans="2:31" s="43" customFormat="1" ht="12.75" customHeight="1" x14ac:dyDescent="0.15">
      <c r="B30" s="129" t="str">
        <f>IF(AND(Data!$N$4=1,Data!B29&lt;&gt;"", $G$27=M30, $G$27&lt;&gt;""),Data!B29,IF(AND(Data!$N$4=2,Data!C29&lt;&gt;"",$G$27=M30,$G$27&lt;&gt;""),Data!C29,IF(AND(Data!$N$4=3,Data!D29&lt;&gt;"",$G$27=M30,$G$27&lt;&gt;""),Data!D29,IF(AND(Data!$N$4=4,Data!E29&lt;&gt;"",$G$27=M30,$G$27&lt;&gt;""),Data!E29,IF(AND(Data!$N$4=5,Data!F29&lt;&gt;"",$G$27=M30,$G$27&lt;&gt;""),Data!F29,IF(AND(Data!$N$4=6,Data!G29&lt;&gt;"",$G$27=M30,$G$27&lt;&gt;""),Data!G29,IF(AND(Data!$N$4=7,Data!H29&lt;&gt;"",$G$27=M30,$G$27&lt;&gt;""),Data!H29,IF(AND(Data!$N$4=8,Data!I29&lt;&gt;"",$G$27=M30,$G$27&lt;&gt;""),Data!I29,IF(AND(Data!$N$4=9,Data!J29&lt;&gt;"",$G$27=M30,$G$27&lt;&gt;""),Data!J29,IF(AND(Data!$N$4=10,Data!K29&lt;&gt;"",$G$27=M30,$G$27&lt;&gt;""),Data!K29,""))))))))))</f>
        <v/>
      </c>
      <c r="C30" s="129" t="str">
        <f t="shared" si="0"/>
        <v/>
      </c>
      <c r="D30" s="44"/>
      <c r="E30" s="45"/>
      <c r="F30" s="45"/>
      <c r="G30" s="45"/>
      <c r="H30" s="45"/>
      <c r="I30" s="45"/>
      <c r="J30" s="45"/>
      <c r="K30" s="45"/>
      <c r="L30" s="45"/>
      <c r="M30" s="137" t="str">
        <f>IF(AND(Data!$N$7=1,Data!B29&lt;&gt;""),Data!B29,IF(AND(Data!$N$7=2,Data!C29&lt;&gt;""),Data!C29,IF(AND(Data!$N$7=3,Data!D29&lt;&gt;""),Data!D29,IF(AND(Data!$N$7=4,Data!E29&lt;&gt;""),Data!E29,IF(AND(Data!$N$7=5,Data!F29&lt;&gt;""),Data!F29,IF(AND(Data!$N$7=6,Data!G29&lt;&gt;""),Data!G29,IF(AND(Data!$N$7=7,Data!H29&lt;&gt;""),Data!H29,IF(AND(Data!$N$7=8,Data!I29&lt;&gt;""),Data!I29,IF(AND(Data!$N$7=9,Data!J29&lt;&gt;""),Data!J29,IF(AND(Data!$N$7=10,Data!K29&lt;&gt;""),Data!K29,""))))))))))</f>
        <v>F</v>
      </c>
      <c r="N30" s="47"/>
      <c r="O30" s="45"/>
      <c r="P30" s="46"/>
      <c r="Q30" s="46"/>
      <c r="R30" s="52"/>
      <c r="S30" s="51"/>
      <c r="T30"/>
      <c r="U30" s="52"/>
      <c r="V30" s="51"/>
      <c r="W30" s="42"/>
      <c r="X30" s="42"/>
    </row>
    <row r="31" spans="2:31" s="43" customFormat="1" ht="12.75" customHeight="1" x14ac:dyDescent="0.15">
      <c r="B31" s="129" t="str">
        <f>IF(AND(Data!$N$4=1,Data!B30&lt;&gt;"", $G$27=M31, $G$27&lt;&gt;""),Data!B30,IF(AND(Data!$N$4=2,Data!C30&lt;&gt;"",$G$27=M31,$G$27&lt;&gt;""),Data!C30,IF(AND(Data!$N$4=3,Data!D30&lt;&gt;"",$G$27=M31,$G$27&lt;&gt;""),Data!D30,IF(AND(Data!$N$4=4,Data!E30&lt;&gt;"",$G$27=M31,$G$27&lt;&gt;""),Data!E30,IF(AND(Data!$N$4=5,Data!F30&lt;&gt;"",$G$27=M31,$G$27&lt;&gt;""),Data!F30,IF(AND(Data!$N$4=6,Data!G30&lt;&gt;"",$G$27=M31,$G$27&lt;&gt;""),Data!G30,IF(AND(Data!$N$4=7,Data!H30&lt;&gt;"",$G$27=M31,$G$27&lt;&gt;""),Data!H30,IF(AND(Data!$N$4=8,Data!I30&lt;&gt;"",$G$27=M31,$G$27&lt;&gt;""),Data!I30,IF(AND(Data!$N$4=9,Data!J30&lt;&gt;"",$G$27=M31,$G$27&lt;&gt;""),Data!J30,IF(AND(Data!$N$4=10,Data!K30&lt;&gt;"",$G$27=M31,$G$27&lt;&gt;""),Data!K30,""))))))))))</f>
        <v/>
      </c>
      <c r="C31" s="129" t="str">
        <f t="shared" si="0"/>
        <v/>
      </c>
      <c r="D31" s="44"/>
      <c r="E31" s="45"/>
      <c r="F31" s="45"/>
      <c r="G31" s="45"/>
      <c r="H31" s="45"/>
      <c r="I31" s="45"/>
      <c r="J31" s="45"/>
      <c r="K31" s="45"/>
      <c r="L31" s="45"/>
      <c r="M31" s="137" t="str">
        <f>IF(AND(Data!$N$7=1,Data!B30&lt;&gt;""),Data!B30,IF(AND(Data!$N$7=2,Data!C30&lt;&gt;""),Data!C30,IF(AND(Data!$N$7=3,Data!D30&lt;&gt;""),Data!D30,IF(AND(Data!$N$7=4,Data!E30&lt;&gt;""),Data!E30,IF(AND(Data!$N$7=5,Data!F30&lt;&gt;""),Data!F30,IF(AND(Data!$N$7=6,Data!G30&lt;&gt;""),Data!G30,IF(AND(Data!$N$7=7,Data!H30&lt;&gt;""),Data!H30,IF(AND(Data!$N$7=8,Data!I30&lt;&gt;""),Data!I30,IF(AND(Data!$N$7=9,Data!J30&lt;&gt;""),Data!J30,IF(AND(Data!$N$7=10,Data!K30&lt;&gt;""),Data!K30,""))))))))))</f>
        <v>F</v>
      </c>
      <c r="N31" s="48"/>
      <c r="O31" s="45"/>
      <c r="P31" s="46"/>
      <c r="Q31" s="46"/>
      <c r="R31" s="46"/>
      <c r="S31" s="46"/>
      <c r="T31"/>
      <c r="U31" s="46"/>
      <c r="V31" s="46"/>
      <c r="W31" s="46"/>
      <c r="X31" s="42"/>
      <c r="Y31" s="42"/>
    </row>
    <row r="32" spans="2:31" s="43" customFormat="1" ht="12.75" customHeight="1" x14ac:dyDescent="0.15">
      <c r="B32" s="129" t="str">
        <f>IF(AND(Data!$N$4=1,Data!B31&lt;&gt;"", $G$27=M32, $G$27&lt;&gt;""),Data!B31,IF(AND(Data!$N$4=2,Data!C31&lt;&gt;"",$G$27=M32,$G$27&lt;&gt;""),Data!C31,IF(AND(Data!$N$4=3,Data!D31&lt;&gt;"",$G$27=M32,$G$27&lt;&gt;""),Data!D31,IF(AND(Data!$N$4=4,Data!E31&lt;&gt;"",$G$27=M32,$G$27&lt;&gt;""),Data!E31,IF(AND(Data!$N$4=5,Data!F31&lt;&gt;"",$G$27=M32,$G$27&lt;&gt;""),Data!F31,IF(AND(Data!$N$4=6,Data!G31&lt;&gt;"",$G$27=M32,$G$27&lt;&gt;""),Data!G31,IF(AND(Data!$N$4=7,Data!H31&lt;&gt;"",$G$27=M32,$G$27&lt;&gt;""),Data!H31,IF(AND(Data!$N$4=8,Data!I31&lt;&gt;"",$G$27=M32,$G$27&lt;&gt;""),Data!I31,IF(AND(Data!$N$4=9,Data!J31&lt;&gt;"",$G$27=M32,$G$27&lt;&gt;""),Data!J31,IF(AND(Data!$N$4=10,Data!K31&lt;&gt;"",$G$27=M32,$G$27&lt;&gt;""),Data!K31,""))))))))))</f>
        <v/>
      </c>
      <c r="C32" s="129" t="str">
        <f t="shared" si="0"/>
        <v/>
      </c>
      <c r="D32" s="44"/>
      <c r="E32" s="45"/>
      <c r="F32" s="45"/>
      <c r="G32" s="45"/>
      <c r="H32" s="45"/>
      <c r="I32" s="45"/>
      <c r="J32" s="45"/>
      <c r="K32" s="45"/>
      <c r="L32" s="45"/>
      <c r="M32" s="137" t="str">
        <f>IF(AND(Data!$N$7=1,Data!B31&lt;&gt;""),Data!B31,IF(AND(Data!$N$7=2,Data!C31&lt;&gt;""),Data!C31,IF(AND(Data!$N$7=3,Data!D31&lt;&gt;""),Data!D31,IF(AND(Data!$N$7=4,Data!E31&lt;&gt;""),Data!E31,IF(AND(Data!$N$7=5,Data!F31&lt;&gt;""),Data!F31,IF(AND(Data!$N$7=6,Data!G31&lt;&gt;""),Data!G31,IF(AND(Data!$N$7=7,Data!H31&lt;&gt;""),Data!H31,IF(AND(Data!$N$7=8,Data!I31&lt;&gt;""),Data!I31,IF(AND(Data!$N$7=9,Data!J31&lt;&gt;""),Data!J31,IF(AND(Data!$N$7=10,Data!K31&lt;&gt;""),Data!K31,""))))))))))</f>
        <v>F</v>
      </c>
      <c r="N32" s="48"/>
      <c r="O32" s="45"/>
      <c r="P32" s="46"/>
      <c r="Q32" s="46"/>
      <c r="R32" s="46"/>
      <c r="S32" s="46"/>
      <c r="T32"/>
      <c r="U32" s="46"/>
      <c r="V32" s="46"/>
      <c r="W32" s="46"/>
      <c r="X32" s="42"/>
      <c r="Y32" s="42"/>
    </row>
    <row r="33" spans="2:25" s="43" customFormat="1" ht="12.75" customHeight="1" x14ac:dyDescent="0.15">
      <c r="B33" s="129" t="str">
        <f>IF(AND(Data!$N$4=1,Data!B32&lt;&gt;"", $G$27=M33, $G$27&lt;&gt;""),Data!B32,IF(AND(Data!$N$4=2,Data!C32&lt;&gt;"",$G$27=M33,$G$27&lt;&gt;""),Data!C32,IF(AND(Data!$N$4=3,Data!D32&lt;&gt;"",$G$27=M33,$G$27&lt;&gt;""),Data!D32,IF(AND(Data!$N$4=4,Data!E32&lt;&gt;"",$G$27=M33,$G$27&lt;&gt;""),Data!E32,IF(AND(Data!$N$4=5,Data!F32&lt;&gt;"",$G$27=M33,$G$27&lt;&gt;""),Data!F32,IF(AND(Data!$N$4=6,Data!G32&lt;&gt;"",$G$27=M33,$G$27&lt;&gt;""),Data!G32,IF(AND(Data!$N$4=7,Data!H32&lt;&gt;"",$G$27=M33,$G$27&lt;&gt;""),Data!H32,IF(AND(Data!$N$4=8,Data!I32&lt;&gt;"",$G$27=M33,$G$27&lt;&gt;""),Data!I32,IF(AND(Data!$N$4=9,Data!J32&lt;&gt;"",$G$27=M33,$G$27&lt;&gt;""),Data!J32,IF(AND(Data!$N$4=10,Data!K32&lt;&gt;"",$G$27=M33,$G$27&lt;&gt;""),Data!K32,""))))))))))</f>
        <v/>
      </c>
      <c r="C33" s="129" t="str">
        <f t="shared" si="0"/>
        <v/>
      </c>
      <c r="D33" s="44"/>
      <c r="E33" s="45"/>
      <c r="F33" s="45"/>
      <c r="G33" s="45"/>
      <c r="H33" s="45"/>
      <c r="I33" s="45"/>
      <c r="J33" s="45"/>
      <c r="K33" s="45"/>
      <c r="L33" s="45"/>
      <c r="M33" s="137" t="str">
        <f>IF(AND(Data!$N$7=1,Data!B32&lt;&gt;""),Data!B32,IF(AND(Data!$N$7=2,Data!C32&lt;&gt;""),Data!C32,IF(AND(Data!$N$7=3,Data!D32&lt;&gt;""),Data!D32,IF(AND(Data!$N$7=4,Data!E32&lt;&gt;""),Data!E32,IF(AND(Data!$N$7=5,Data!F32&lt;&gt;""),Data!F32,IF(AND(Data!$N$7=6,Data!G32&lt;&gt;""),Data!G32,IF(AND(Data!$N$7=7,Data!H32&lt;&gt;""),Data!H32,IF(AND(Data!$N$7=8,Data!I32&lt;&gt;""),Data!I32,IF(AND(Data!$N$7=9,Data!J32&lt;&gt;""),Data!J32,IF(AND(Data!$N$7=10,Data!K32&lt;&gt;""),Data!K32,""))))))))))</f>
        <v>F</v>
      </c>
      <c r="N33" s="47"/>
      <c r="O33" s="45"/>
      <c r="P33" s="46"/>
      <c r="Q33" s="46"/>
      <c r="R33" s="46"/>
      <c r="S33" s="46"/>
      <c r="T33"/>
      <c r="U33" s="46"/>
      <c r="V33" s="46"/>
      <c r="W33" s="46"/>
      <c r="X33" s="42"/>
      <c r="Y33" s="42"/>
    </row>
    <row r="34" spans="2:25" s="43" customFormat="1" ht="12.75" customHeight="1" x14ac:dyDescent="0.15">
      <c r="B34" s="129" t="str">
        <f>IF(AND(Data!$N$4=1,Data!B33&lt;&gt;"", $G$27=M34, $G$27&lt;&gt;""),Data!B33,IF(AND(Data!$N$4=2,Data!C33&lt;&gt;"",$G$27=M34,$G$27&lt;&gt;""),Data!C33,IF(AND(Data!$N$4=3,Data!D33&lt;&gt;"",$G$27=M34,$G$27&lt;&gt;""),Data!D33,IF(AND(Data!$N$4=4,Data!E33&lt;&gt;"",$G$27=M34,$G$27&lt;&gt;""),Data!E33,IF(AND(Data!$N$4=5,Data!F33&lt;&gt;"",$G$27=M34,$G$27&lt;&gt;""),Data!F33,IF(AND(Data!$N$4=6,Data!G33&lt;&gt;"",$G$27=M34,$G$27&lt;&gt;""),Data!G33,IF(AND(Data!$N$4=7,Data!H33&lt;&gt;"",$G$27=M34,$G$27&lt;&gt;""),Data!H33,IF(AND(Data!$N$4=8,Data!I33&lt;&gt;"",$G$27=M34,$G$27&lt;&gt;""),Data!I33,IF(AND(Data!$N$4=9,Data!J33&lt;&gt;"",$G$27=M34,$G$27&lt;&gt;""),Data!J33,IF(AND(Data!$N$4=10,Data!K33&lt;&gt;"",$G$27=M34,$G$27&lt;&gt;""),Data!K33,""))))))))))</f>
        <v/>
      </c>
      <c r="C34" s="129" t="str">
        <f t="shared" si="0"/>
        <v/>
      </c>
      <c r="D34" s="44"/>
      <c r="E34" s="45"/>
      <c r="F34" s="45"/>
      <c r="G34" s="45"/>
      <c r="H34" s="45"/>
      <c r="I34" s="45"/>
      <c r="J34" s="45"/>
      <c r="K34" s="45"/>
      <c r="L34" s="45"/>
      <c r="M34" s="137" t="str">
        <f>IF(AND(Data!$N$7=1,Data!B33&lt;&gt;""),Data!B33,IF(AND(Data!$N$7=2,Data!C33&lt;&gt;""),Data!C33,IF(AND(Data!$N$7=3,Data!D33&lt;&gt;""),Data!D33,IF(AND(Data!$N$7=4,Data!E33&lt;&gt;""),Data!E33,IF(AND(Data!$N$7=5,Data!F33&lt;&gt;""),Data!F33,IF(AND(Data!$N$7=6,Data!G33&lt;&gt;""),Data!G33,IF(AND(Data!$N$7=7,Data!H33&lt;&gt;""),Data!H33,IF(AND(Data!$N$7=8,Data!I33&lt;&gt;""),Data!I33,IF(AND(Data!$N$7=9,Data!J33&lt;&gt;""),Data!J33,IF(AND(Data!$N$7=10,Data!K33&lt;&gt;""),Data!K33,""))))))))))</f>
        <v>F</v>
      </c>
      <c r="N34" s="47"/>
      <c r="O34" s="45"/>
      <c r="P34" s="46"/>
      <c r="Q34" s="46"/>
      <c r="R34" s="46"/>
      <c r="S34" s="46"/>
      <c r="T34"/>
      <c r="U34" s="46"/>
      <c r="V34" s="46"/>
      <c r="W34" s="46"/>
      <c r="X34" s="42"/>
      <c r="Y34" s="42"/>
    </row>
    <row r="35" spans="2:25" s="43" customFormat="1" ht="12.75" customHeight="1" x14ac:dyDescent="0.15">
      <c r="B35" s="129" t="str">
        <f>IF(AND(Data!$N$4=1,Data!B34&lt;&gt;"", $G$27=M35, $G$27&lt;&gt;""),Data!B34,IF(AND(Data!$N$4=2,Data!C34&lt;&gt;"",$G$27=M35,$G$27&lt;&gt;""),Data!C34,IF(AND(Data!$N$4=3,Data!D34&lt;&gt;"",$G$27=M35,$G$27&lt;&gt;""),Data!D34,IF(AND(Data!$N$4=4,Data!E34&lt;&gt;"",$G$27=M35,$G$27&lt;&gt;""),Data!E34,IF(AND(Data!$N$4=5,Data!F34&lt;&gt;"",$G$27=M35,$G$27&lt;&gt;""),Data!F34,IF(AND(Data!$N$4=6,Data!G34&lt;&gt;"",$G$27=M35,$G$27&lt;&gt;""),Data!G34,IF(AND(Data!$N$4=7,Data!H34&lt;&gt;"",$G$27=M35,$G$27&lt;&gt;""),Data!H34,IF(AND(Data!$N$4=8,Data!I34&lt;&gt;"",$G$27=M35,$G$27&lt;&gt;""),Data!I34,IF(AND(Data!$N$4=9,Data!J34&lt;&gt;"",$G$27=M35,$G$27&lt;&gt;""),Data!J34,IF(AND(Data!$N$4=10,Data!K34&lt;&gt;"",$G$27=M35,$G$27&lt;&gt;""),Data!K34,""))))))))))</f>
        <v/>
      </c>
      <c r="C35" s="129" t="str">
        <f t="shared" si="0"/>
        <v/>
      </c>
      <c r="D35" s="44"/>
      <c r="E35" s="45"/>
      <c r="F35" s="45"/>
      <c r="G35" s="45"/>
      <c r="H35" s="45"/>
      <c r="I35" s="45"/>
      <c r="J35" s="45"/>
      <c r="K35" s="45"/>
      <c r="L35" s="45"/>
      <c r="M35" s="137" t="str">
        <f>IF(AND(Data!$N$7=1,Data!B34&lt;&gt;""),Data!B34,IF(AND(Data!$N$7=2,Data!C34&lt;&gt;""),Data!C34,IF(AND(Data!$N$7=3,Data!D34&lt;&gt;""),Data!D34,IF(AND(Data!$N$7=4,Data!E34&lt;&gt;""),Data!E34,IF(AND(Data!$N$7=5,Data!F34&lt;&gt;""),Data!F34,IF(AND(Data!$N$7=6,Data!G34&lt;&gt;""),Data!G34,IF(AND(Data!$N$7=7,Data!H34&lt;&gt;""),Data!H34,IF(AND(Data!$N$7=8,Data!I34&lt;&gt;""),Data!I34,IF(AND(Data!$N$7=9,Data!J34&lt;&gt;""),Data!J34,IF(AND(Data!$N$7=10,Data!K34&lt;&gt;""),Data!K34,""))))))))))</f>
        <v>F</v>
      </c>
      <c r="N35" s="45"/>
      <c r="O35" s="45"/>
      <c r="P35" s="46"/>
      <c r="Q35" s="46"/>
      <c r="R35" s="46"/>
      <c r="S35" s="46"/>
      <c r="T35"/>
      <c r="U35" s="46"/>
      <c r="V35" s="46"/>
      <c r="W35" s="46"/>
      <c r="X35" s="42"/>
      <c r="Y35" s="42"/>
    </row>
    <row r="36" spans="2:25" s="43" customFormat="1" ht="12.75" customHeight="1" x14ac:dyDescent="0.15">
      <c r="B36" s="129" t="str">
        <f>IF(AND(Data!$N$4=1,Data!B35&lt;&gt;"", $G$27=M36, $G$27&lt;&gt;""),Data!B35,IF(AND(Data!$N$4=2,Data!C35&lt;&gt;"",$G$27=M36,$G$27&lt;&gt;""),Data!C35,IF(AND(Data!$N$4=3,Data!D35&lt;&gt;"",$G$27=M36,$G$27&lt;&gt;""),Data!D35,IF(AND(Data!$N$4=4,Data!E35&lt;&gt;"",$G$27=M36,$G$27&lt;&gt;""),Data!E35,IF(AND(Data!$N$4=5,Data!F35&lt;&gt;"",$G$27=M36,$G$27&lt;&gt;""),Data!F35,IF(AND(Data!$N$4=6,Data!G35&lt;&gt;"",$G$27=M36,$G$27&lt;&gt;""),Data!G35,IF(AND(Data!$N$4=7,Data!H35&lt;&gt;"",$G$27=M36,$G$27&lt;&gt;""),Data!H35,IF(AND(Data!$N$4=8,Data!I35&lt;&gt;"",$G$27=M36,$G$27&lt;&gt;""),Data!I35,IF(AND(Data!$N$4=9,Data!J35&lt;&gt;"",$G$27=M36,$G$27&lt;&gt;""),Data!J35,IF(AND(Data!$N$4=10,Data!K35&lt;&gt;"",$G$27=M36,$G$27&lt;&gt;""),Data!K35,""))))))))))</f>
        <v/>
      </c>
      <c r="C36" s="129" t="str">
        <f t="shared" si="0"/>
        <v/>
      </c>
      <c r="D36" s="44"/>
      <c r="E36" s="45"/>
      <c r="F36" s="45"/>
      <c r="G36" s="45"/>
      <c r="H36" s="45"/>
      <c r="I36" s="45"/>
      <c r="J36" s="45"/>
      <c r="K36" s="45"/>
      <c r="L36" s="45"/>
      <c r="M36" s="137" t="str">
        <f>IF(AND(Data!$N$7=1,Data!B35&lt;&gt;""),Data!B35,IF(AND(Data!$N$7=2,Data!C35&lt;&gt;""),Data!C35,IF(AND(Data!$N$7=3,Data!D35&lt;&gt;""),Data!D35,IF(AND(Data!$N$7=4,Data!E35&lt;&gt;""),Data!E35,IF(AND(Data!$N$7=5,Data!F35&lt;&gt;""),Data!F35,IF(AND(Data!$N$7=6,Data!G35&lt;&gt;""),Data!G35,IF(AND(Data!$N$7=7,Data!H35&lt;&gt;""),Data!H35,IF(AND(Data!$N$7=8,Data!I35&lt;&gt;""),Data!I35,IF(AND(Data!$N$7=9,Data!J35&lt;&gt;""),Data!J35,IF(AND(Data!$N$7=10,Data!K35&lt;&gt;""),Data!K35,""))))))))))</f>
        <v>F</v>
      </c>
      <c r="N36" s="45"/>
      <c r="O36" s="45"/>
      <c r="P36" s="46"/>
      <c r="Q36" s="46"/>
      <c r="R36" s="46"/>
      <c r="S36" s="46"/>
      <c r="T36"/>
      <c r="U36" s="46"/>
      <c r="V36" s="46"/>
      <c r="W36" s="46"/>
      <c r="X36" s="42"/>
      <c r="Y36" s="42"/>
    </row>
    <row r="37" spans="2:25" s="43" customFormat="1" ht="12.75" customHeight="1" x14ac:dyDescent="0.15">
      <c r="B37" s="129" t="str">
        <f>IF(AND(Data!$N$4=1,Data!B36&lt;&gt;"", $G$27=M37, $G$27&lt;&gt;""),Data!B36,IF(AND(Data!$N$4=2,Data!C36&lt;&gt;"",$G$27=M37,$G$27&lt;&gt;""),Data!C36,IF(AND(Data!$N$4=3,Data!D36&lt;&gt;"",$G$27=M37,$G$27&lt;&gt;""),Data!D36,IF(AND(Data!$N$4=4,Data!E36&lt;&gt;"",$G$27=M37,$G$27&lt;&gt;""),Data!E36,IF(AND(Data!$N$4=5,Data!F36&lt;&gt;"",$G$27=M37,$G$27&lt;&gt;""),Data!F36,IF(AND(Data!$N$4=6,Data!G36&lt;&gt;"",$G$27=M37,$G$27&lt;&gt;""),Data!G36,IF(AND(Data!$N$4=7,Data!H36&lt;&gt;"",$G$27=M37,$G$27&lt;&gt;""),Data!H36,IF(AND(Data!$N$4=8,Data!I36&lt;&gt;"",$G$27=M37,$G$27&lt;&gt;""),Data!I36,IF(AND(Data!$N$4=9,Data!J36&lt;&gt;"",$G$27=M37,$G$27&lt;&gt;""),Data!J36,IF(AND(Data!$N$4=10,Data!K36&lt;&gt;"",$G$27=M37,$G$27&lt;&gt;""),Data!K36,""))))))))))</f>
        <v/>
      </c>
      <c r="C37" s="129" t="str">
        <f t="shared" si="0"/>
        <v/>
      </c>
      <c r="D37" s="44"/>
      <c r="E37" s="45"/>
      <c r="F37" s="45"/>
      <c r="G37" s="45"/>
      <c r="H37" s="45"/>
      <c r="I37" s="45"/>
      <c r="J37" s="45"/>
      <c r="K37" s="45"/>
      <c r="L37" s="45"/>
      <c r="M37" s="137" t="str">
        <f>IF(AND(Data!$N$7=1,Data!B36&lt;&gt;""),Data!B36,IF(AND(Data!$N$7=2,Data!C36&lt;&gt;""),Data!C36,IF(AND(Data!$N$7=3,Data!D36&lt;&gt;""),Data!D36,IF(AND(Data!$N$7=4,Data!E36&lt;&gt;""),Data!E36,IF(AND(Data!$N$7=5,Data!F36&lt;&gt;""),Data!F36,IF(AND(Data!$N$7=6,Data!G36&lt;&gt;""),Data!G36,IF(AND(Data!$N$7=7,Data!H36&lt;&gt;""),Data!H36,IF(AND(Data!$N$7=8,Data!I36&lt;&gt;""),Data!I36,IF(AND(Data!$N$7=9,Data!J36&lt;&gt;""),Data!J36,IF(AND(Data!$N$7=10,Data!K36&lt;&gt;""),Data!K36,""))))))))))</f>
        <v>F</v>
      </c>
      <c r="N37" s="45"/>
      <c r="O37" s="45"/>
      <c r="P37" s="46"/>
      <c r="Q37" s="46"/>
      <c r="R37" s="46"/>
      <c r="S37" s="46"/>
      <c r="T37"/>
      <c r="U37" s="46"/>
      <c r="V37" s="46"/>
      <c r="W37" s="46"/>
      <c r="X37" s="42"/>
      <c r="Y37" s="42"/>
    </row>
    <row r="38" spans="2:25" s="43" customFormat="1" ht="12.75" customHeight="1" x14ac:dyDescent="0.15">
      <c r="B38" s="129" t="str">
        <f>IF(AND(Data!$N$4=1,Data!B37&lt;&gt;"", $G$27=M38, $G$27&lt;&gt;""),Data!B37,IF(AND(Data!$N$4=2,Data!C37&lt;&gt;"",$G$27=M38,$G$27&lt;&gt;""),Data!C37,IF(AND(Data!$N$4=3,Data!D37&lt;&gt;"",$G$27=M38,$G$27&lt;&gt;""),Data!D37,IF(AND(Data!$N$4=4,Data!E37&lt;&gt;"",$G$27=M38,$G$27&lt;&gt;""),Data!E37,IF(AND(Data!$N$4=5,Data!F37&lt;&gt;"",$G$27=M38,$G$27&lt;&gt;""),Data!F37,IF(AND(Data!$N$4=6,Data!G37&lt;&gt;"",$G$27=M38,$G$27&lt;&gt;""),Data!G37,IF(AND(Data!$N$4=7,Data!H37&lt;&gt;"",$G$27=M38,$G$27&lt;&gt;""),Data!H37,IF(AND(Data!$N$4=8,Data!I37&lt;&gt;"",$G$27=M38,$G$27&lt;&gt;""),Data!I37,IF(AND(Data!$N$4=9,Data!J37&lt;&gt;"",$G$27=M38,$G$27&lt;&gt;""),Data!J37,IF(AND(Data!$N$4=10,Data!K37&lt;&gt;"",$G$27=M38,$G$27&lt;&gt;""),Data!K37,""))))))))))</f>
        <v/>
      </c>
      <c r="C38" s="129" t="str">
        <f t="shared" si="0"/>
        <v/>
      </c>
      <c r="D38" s="44"/>
      <c r="E38" s="45"/>
      <c r="F38" s="45"/>
      <c r="G38" s="45"/>
      <c r="H38" s="45"/>
      <c r="I38" s="45"/>
      <c r="J38" s="45"/>
      <c r="K38" s="45"/>
      <c r="L38" s="45"/>
      <c r="M38" s="137" t="str">
        <f>IF(AND(Data!$N$7=1,Data!B37&lt;&gt;""),Data!B37,IF(AND(Data!$N$7=2,Data!C37&lt;&gt;""),Data!C37,IF(AND(Data!$N$7=3,Data!D37&lt;&gt;""),Data!D37,IF(AND(Data!$N$7=4,Data!E37&lt;&gt;""),Data!E37,IF(AND(Data!$N$7=5,Data!F37&lt;&gt;""),Data!F37,IF(AND(Data!$N$7=6,Data!G37&lt;&gt;""),Data!G37,IF(AND(Data!$N$7=7,Data!H37&lt;&gt;""),Data!H37,IF(AND(Data!$N$7=8,Data!I37&lt;&gt;""),Data!I37,IF(AND(Data!$N$7=9,Data!J37&lt;&gt;""),Data!J37,IF(AND(Data!$N$7=10,Data!K37&lt;&gt;""),Data!K37,""))))))))))</f>
        <v>F</v>
      </c>
      <c r="N38" s="45"/>
      <c r="O38" s="45"/>
      <c r="P38" s="46"/>
      <c r="Q38" s="46"/>
      <c r="R38" s="46"/>
      <c r="S38" s="46"/>
      <c r="T38"/>
      <c r="U38" s="46"/>
      <c r="V38" s="46"/>
      <c r="W38" s="46"/>
      <c r="X38" s="42"/>
      <c r="Y38" s="42"/>
    </row>
    <row r="39" spans="2:25" s="43" customFormat="1" ht="12.75" customHeight="1" x14ac:dyDescent="0.15">
      <c r="B39" s="129" t="str">
        <f>IF(AND(Data!$N$4=1,Data!B38&lt;&gt;"", $G$27=M39, $G$27&lt;&gt;""),Data!B38,IF(AND(Data!$N$4=2,Data!C38&lt;&gt;"",$G$27=M39,$G$27&lt;&gt;""),Data!C38,IF(AND(Data!$N$4=3,Data!D38&lt;&gt;"",$G$27=M39,$G$27&lt;&gt;""),Data!D38,IF(AND(Data!$N$4=4,Data!E38&lt;&gt;"",$G$27=M39,$G$27&lt;&gt;""),Data!E38,IF(AND(Data!$N$4=5,Data!F38&lt;&gt;"",$G$27=M39,$G$27&lt;&gt;""),Data!F38,IF(AND(Data!$N$4=6,Data!G38&lt;&gt;"",$G$27=M39,$G$27&lt;&gt;""),Data!G38,IF(AND(Data!$N$4=7,Data!H38&lt;&gt;"",$G$27=M39,$G$27&lt;&gt;""),Data!H38,IF(AND(Data!$N$4=8,Data!I38&lt;&gt;"",$G$27=M39,$G$27&lt;&gt;""),Data!I38,IF(AND(Data!$N$4=9,Data!J38&lt;&gt;"",$G$27=M39,$G$27&lt;&gt;""),Data!J38,IF(AND(Data!$N$4=10,Data!K38&lt;&gt;"",$G$27=M39,$G$27&lt;&gt;""),Data!K38,""))))))))))</f>
        <v/>
      </c>
      <c r="C39" s="129" t="str">
        <f t="shared" si="0"/>
        <v/>
      </c>
      <c r="D39" s="44"/>
      <c r="E39" s="45"/>
      <c r="F39" s="45"/>
      <c r="G39" s="45"/>
      <c r="H39" s="45"/>
      <c r="I39" s="45"/>
      <c r="J39" s="45"/>
      <c r="K39" s="45"/>
      <c r="L39" s="45"/>
      <c r="M39" s="137" t="str">
        <f>IF(AND(Data!$N$7=1,Data!B38&lt;&gt;""),Data!B38,IF(AND(Data!$N$7=2,Data!C38&lt;&gt;""),Data!C38,IF(AND(Data!$N$7=3,Data!D38&lt;&gt;""),Data!D38,IF(AND(Data!$N$7=4,Data!E38&lt;&gt;""),Data!E38,IF(AND(Data!$N$7=5,Data!F38&lt;&gt;""),Data!F38,IF(AND(Data!$N$7=6,Data!G38&lt;&gt;""),Data!G38,IF(AND(Data!$N$7=7,Data!H38&lt;&gt;""),Data!H38,IF(AND(Data!$N$7=8,Data!I38&lt;&gt;""),Data!I38,IF(AND(Data!$N$7=9,Data!J38&lt;&gt;""),Data!J38,IF(AND(Data!$N$7=10,Data!K38&lt;&gt;""),Data!K38,""))))))))))</f>
        <v>F</v>
      </c>
      <c r="N39" s="45"/>
      <c r="O39" s="45"/>
      <c r="P39" s="46"/>
      <c r="Q39" s="46"/>
      <c r="R39" s="46"/>
      <c r="S39" s="46"/>
      <c r="T39"/>
      <c r="U39" s="46"/>
      <c r="V39" s="46"/>
      <c r="W39" s="46"/>
      <c r="X39" s="42"/>
      <c r="Y39" s="42"/>
    </row>
    <row r="40" spans="2:25" s="43" customFormat="1" ht="12.75" customHeight="1" x14ac:dyDescent="0.15">
      <c r="B40" s="129" t="str">
        <f>IF(AND(Data!$N$4=1,Data!B39&lt;&gt;"", $G$27=M40, $G$27&lt;&gt;""),Data!B39,IF(AND(Data!$N$4=2,Data!C39&lt;&gt;"",$G$27=M40,$G$27&lt;&gt;""),Data!C39,IF(AND(Data!$N$4=3,Data!D39&lt;&gt;"",$G$27=M40,$G$27&lt;&gt;""),Data!D39,IF(AND(Data!$N$4=4,Data!E39&lt;&gt;"",$G$27=M40,$G$27&lt;&gt;""),Data!E39,IF(AND(Data!$N$4=5,Data!F39&lt;&gt;"",$G$27=M40,$G$27&lt;&gt;""),Data!F39,IF(AND(Data!$N$4=6,Data!G39&lt;&gt;"",$G$27=M40,$G$27&lt;&gt;""),Data!G39,IF(AND(Data!$N$4=7,Data!H39&lt;&gt;"",$G$27=M40,$G$27&lt;&gt;""),Data!H39,IF(AND(Data!$N$4=8,Data!I39&lt;&gt;"",$G$27=M40,$G$27&lt;&gt;""),Data!I39,IF(AND(Data!$N$4=9,Data!J39&lt;&gt;"",$G$27=M40,$G$27&lt;&gt;""),Data!J39,IF(AND(Data!$N$4=10,Data!K39&lt;&gt;"",$G$27=M40,$G$27&lt;&gt;""),Data!K39,""))))))))))</f>
        <v/>
      </c>
      <c r="C40" s="129" t="str">
        <f t="shared" si="0"/>
        <v/>
      </c>
      <c r="D40" s="44"/>
      <c r="E40" s="45"/>
      <c r="F40" s="45"/>
      <c r="G40" s="45"/>
      <c r="H40" s="45"/>
      <c r="I40" s="45"/>
      <c r="J40" s="45"/>
      <c r="K40" s="45"/>
      <c r="L40" s="45"/>
      <c r="M40" s="137" t="str">
        <f>IF(AND(Data!$N$7=1,Data!B39&lt;&gt;""),Data!B39,IF(AND(Data!$N$7=2,Data!C39&lt;&gt;""),Data!C39,IF(AND(Data!$N$7=3,Data!D39&lt;&gt;""),Data!D39,IF(AND(Data!$N$7=4,Data!E39&lt;&gt;""),Data!E39,IF(AND(Data!$N$7=5,Data!F39&lt;&gt;""),Data!F39,IF(AND(Data!$N$7=6,Data!G39&lt;&gt;""),Data!G39,IF(AND(Data!$N$7=7,Data!H39&lt;&gt;""),Data!H39,IF(AND(Data!$N$7=8,Data!I39&lt;&gt;""),Data!I39,IF(AND(Data!$N$7=9,Data!J39&lt;&gt;""),Data!J39,IF(AND(Data!$N$7=10,Data!K39&lt;&gt;""),Data!K39,""))))))))))</f>
        <v>F</v>
      </c>
      <c r="N40" s="45"/>
      <c r="O40" s="45"/>
      <c r="P40" s="46"/>
      <c r="Q40" s="46"/>
      <c r="R40" s="46"/>
      <c r="S40" s="46"/>
      <c r="T40"/>
      <c r="U40" s="46"/>
      <c r="V40" s="46"/>
      <c r="W40" s="46"/>
      <c r="X40" s="42"/>
      <c r="Y40" s="42"/>
    </row>
    <row r="41" spans="2:25" s="43" customFormat="1" ht="12.75" customHeight="1" x14ac:dyDescent="0.15">
      <c r="B41" s="129" t="str">
        <f>IF(AND(Data!$N$4=1,Data!B40&lt;&gt;"", $G$27=M41, $G$27&lt;&gt;""),Data!B40,IF(AND(Data!$N$4=2,Data!C40&lt;&gt;"",$G$27=M41,$G$27&lt;&gt;""),Data!C40,IF(AND(Data!$N$4=3,Data!D40&lt;&gt;"",$G$27=M41,$G$27&lt;&gt;""),Data!D40,IF(AND(Data!$N$4=4,Data!E40&lt;&gt;"",$G$27=M41,$G$27&lt;&gt;""),Data!E40,IF(AND(Data!$N$4=5,Data!F40&lt;&gt;"",$G$27=M41,$G$27&lt;&gt;""),Data!F40,IF(AND(Data!$N$4=6,Data!G40&lt;&gt;"",$G$27=M41,$G$27&lt;&gt;""),Data!G40,IF(AND(Data!$N$4=7,Data!H40&lt;&gt;"",$G$27=M41,$G$27&lt;&gt;""),Data!H40,IF(AND(Data!$N$4=8,Data!I40&lt;&gt;"",$G$27=M41,$G$27&lt;&gt;""),Data!I40,IF(AND(Data!$N$4=9,Data!J40&lt;&gt;"",$G$27=M41,$G$27&lt;&gt;""),Data!J40,IF(AND(Data!$N$4=10,Data!K40&lt;&gt;"",$G$27=M41,$G$27&lt;&gt;""),Data!K40,""))))))))))</f>
        <v/>
      </c>
      <c r="C41" s="129" t="str">
        <f t="shared" si="0"/>
        <v/>
      </c>
      <c r="D41" s="44"/>
      <c r="E41" s="45"/>
      <c r="F41" s="45"/>
      <c r="G41" s="45"/>
      <c r="H41" s="45"/>
      <c r="I41" s="45"/>
      <c r="J41" s="45"/>
      <c r="K41" s="45"/>
      <c r="L41" s="45"/>
      <c r="M41" s="137" t="str">
        <f>IF(AND(Data!$N$7=1,Data!B40&lt;&gt;""),Data!B40,IF(AND(Data!$N$7=2,Data!C40&lt;&gt;""),Data!C40,IF(AND(Data!$N$7=3,Data!D40&lt;&gt;""),Data!D40,IF(AND(Data!$N$7=4,Data!E40&lt;&gt;""),Data!E40,IF(AND(Data!$N$7=5,Data!F40&lt;&gt;""),Data!F40,IF(AND(Data!$N$7=6,Data!G40&lt;&gt;""),Data!G40,IF(AND(Data!$N$7=7,Data!H40&lt;&gt;""),Data!H40,IF(AND(Data!$N$7=8,Data!I40&lt;&gt;""),Data!I40,IF(AND(Data!$N$7=9,Data!J40&lt;&gt;""),Data!J40,IF(AND(Data!$N$7=10,Data!K40&lt;&gt;""),Data!K40,""))))))))))</f>
        <v>F</v>
      </c>
      <c r="N41" s="45"/>
      <c r="O41" s="45"/>
      <c r="P41" s="46"/>
      <c r="Q41" s="46"/>
      <c r="R41" s="46"/>
      <c r="S41" s="46"/>
      <c r="T41"/>
      <c r="U41" s="46"/>
      <c r="V41" s="46"/>
      <c r="W41" s="46"/>
      <c r="X41" s="42"/>
      <c r="Y41" s="42"/>
    </row>
    <row r="42" spans="2:25" s="43" customFormat="1" ht="12.75" customHeight="1" x14ac:dyDescent="0.15">
      <c r="B42" s="129" t="str">
        <f>IF(AND(Data!$N$4=1,Data!B41&lt;&gt;"", $G$27=M42, $G$27&lt;&gt;""),Data!B41,IF(AND(Data!$N$4=2,Data!C41&lt;&gt;"",$G$27=M42,$G$27&lt;&gt;""),Data!C41,IF(AND(Data!$N$4=3,Data!D41&lt;&gt;"",$G$27=M42,$G$27&lt;&gt;""),Data!D41,IF(AND(Data!$N$4=4,Data!E41&lt;&gt;"",$G$27=M42,$G$27&lt;&gt;""),Data!E41,IF(AND(Data!$N$4=5,Data!F41&lt;&gt;"",$G$27=M42,$G$27&lt;&gt;""),Data!F41,IF(AND(Data!$N$4=6,Data!G41&lt;&gt;"",$G$27=M42,$G$27&lt;&gt;""),Data!G41,IF(AND(Data!$N$4=7,Data!H41&lt;&gt;"",$G$27=M42,$G$27&lt;&gt;""),Data!H41,IF(AND(Data!$N$4=8,Data!I41&lt;&gt;"",$G$27=M42,$G$27&lt;&gt;""),Data!I41,IF(AND(Data!$N$4=9,Data!J41&lt;&gt;"",$G$27=M42,$G$27&lt;&gt;""),Data!J41,IF(AND(Data!$N$4=10,Data!K41&lt;&gt;"",$G$27=M42,$G$27&lt;&gt;""),Data!K41,""))))))))))</f>
        <v/>
      </c>
      <c r="C42" s="129" t="str">
        <f t="shared" si="0"/>
        <v/>
      </c>
      <c r="D42" s="44"/>
      <c r="E42" s="45"/>
      <c r="F42" s="45"/>
      <c r="G42" s="45"/>
      <c r="H42" s="45"/>
      <c r="I42" s="45"/>
      <c r="J42" s="45"/>
      <c r="K42" s="45"/>
      <c r="L42" s="45"/>
      <c r="M42" s="137" t="str">
        <f>IF(AND(Data!$N$7=1,Data!B41&lt;&gt;""),Data!B41,IF(AND(Data!$N$7=2,Data!C41&lt;&gt;""),Data!C41,IF(AND(Data!$N$7=3,Data!D41&lt;&gt;""),Data!D41,IF(AND(Data!$N$7=4,Data!E41&lt;&gt;""),Data!E41,IF(AND(Data!$N$7=5,Data!F41&lt;&gt;""),Data!F41,IF(AND(Data!$N$7=6,Data!G41&lt;&gt;""),Data!G41,IF(AND(Data!$N$7=7,Data!H41&lt;&gt;""),Data!H41,IF(AND(Data!$N$7=8,Data!I41&lt;&gt;""),Data!I41,IF(AND(Data!$N$7=9,Data!J41&lt;&gt;""),Data!J41,IF(AND(Data!$N$7=10,Data!K41&lt;&gt;""),Data!K41,""))))))))))</f>
        <v>F</v>
      </c>
      <c r="N42" s="45"/>
      <c r="O42" s="45"/>
      <c r="P42" s="46"/>
      <c r="Q42" s="46"/>
      <c r="R42" s="46"/>
      <c r="S42" s="46"/>
      <c r="T42"/>
      <c r="U42" s="46"/>
      <c r="V42" s="46"/>
      <c r="W42" s="46"/>
      <c r="X42" s="42"/>
      <c r="Y42" s="42"/>
    </row>
    <row r="43" spans="2:25" s="43" customFormat="1" ht="12.75" customHeight="1" x14ac:dyDescent="0.15">
      <c r="B43" s="129">
        <f>IF(AND(Data!$N$4=1,Data!B42&lt;&gt;"", $G$27=M43, $G$27&lt;&gt;""),Data!B42,IF(AND(Data!$N$4=2,Data!C42&lt;&gt;"",$G$27=M43,$G$27&lt;&gt;""),Data!C42,IF(AND(Data!$N$4=3,Data!D42&lt;&gt;"",$G$27=M43,$G$27&lt;&gt;""),Data!D42,IF(AND(Data!$N$4=4,Data!E42&lt;&gt;"",$G$27=M43,$G$27&lt;&gt;""),Data!E42,IF(AND(Data!$N$4=5,Data!F42&lt;&gt;"",$G$27=M43,$G$27&lt;&gt;""),Data!F42,IF(AND(Data!$N$4=6,Data!G42&lt;&gt;"",$G$27=M43,$G$27&lt;&gt;""),Data!G42,IF(AND(Data!$N$4=7,Data!H42&lt;&gt;"",$G$27=M43,$G$27&lt;&gt;""),Data!H42,IF(AND(Data!$N$4=8,Data!I42&lt;&gt;"",$G$27=M43,$G$27&lt;&gt;""),Data!I42,IF(AND(Data!$N$4=9,Data!J42&lt;&gt;"",$G$27=M43,$G$27&lt;&gt;""),Data!J42,IF(AND(Data!$N$4=10,Data!K42&lt;&gt;"",$G$27=M43,$G$27&lt;&gt;""),Data!K42,""))))))))))</f>
        <v>4001</v>
      </c>
      <c r="C43" s="129">
        <f t="shared" si="0"/>
        <v>0.30834575977798856</v>
      </c>
      <c r="D43" s="44"/>
      <c r="E43" s="45"/>
      <c r="F43" s="45"/>
      <c r="G43" s="45"/>
      <c r="H43" s="45"/>
      <c r="I43" s="45"/>
      <c r="J43" s="45"/>
      <c r="K43" s="45"/>
      <c r="L43" s="45"/>
      <c r="M43" s="137" t="str">
        <f>IF(AND(Data!$N$7=1,Data!B42&lt;&gt;""),Data!B42,IF(AND(Data!$N$7=2,Data!C42&lt;&gt;""),Data!C42,IF(AND(Data!$N$7=3,Data!D42&lt;&gt;""),Data!D42,IF(AND(Data!$N$7=4,Data!E42&lt;&gt;""),Data!E42,IF(AND(Data!$N$7=5,Data!F42&lt;&gt;""),Data!F42,IF(AND(Data!$N$7=6,Data!G42&lt;&gt;""),Data!G42,IF(AND(Data!$N$7=7,Data!H42&lt;&gt;""),Data!H42,IF(AND(Data!$N$7=8,Data!I42&lt;&gt;""),Data!I42,IF(AND(Data!$N$7=9,Data!J42&lt;&gt;""),Data!J42,IF(AND(Data!$N$7=10,Data!K42&lt;&gt;""),Data!K42,""))))))))))</f>
        <v>M</v>
      </c>
      <c r="N43" s="45"/>
      <c r="O43" s="45"/>
      <c r="P43" s="46"/>
      <c r="Q43" s="46"/>
      <c r="R43" s="46"/>
      <c r="S43" s="46"/>
      <c r="T43"/>
      <c r="U43" s="46"/>
      <c r="V43" s="46"/>
      <c r="W43" s="46"/>
      <c r="X43" s="42"/>
      <c r="Y43" s="42"/>
    </row>
    <row r="44" spans="2:25" s="43" customFormat="1" ht="12.75" customHeight="1" x14ac:dyDescent="0.15">
      <c r="B44" s="129" t="str">
        <f>IF(AND(Data!$N$4=1,Data!B43&lt;&gt;"", $G$27=M44, $G$27&lt;&gt;""),Data!B43,IF(AND(Data!$N$4=2,Data!C43&lt;&gt;"",$G$27=M44,$G$27&lt;&gt;""),Data!C43,IF(AND(Data!$N$4=3,Data!D43&lt;&gt;"",$G$27=M44,$G$27&lt;&gt;""),Data!D43,IF(AND(Data!$N$4=4,Data!E43&lt;&gt;"",$G$27=M44,$G$27&lt;&gt;""),Data!E43,IF(AND(Data!$N$4=5,Data!F43&lt;&gt;"",$G$27=M44,$G$27&lt;&gt;""),Data!F43,IF(AND(Data!$N$4=6,Data!G43&lt;&gt;"",$G$27=M44,$G$27&lt;&gt;""),Data!G43,IF(AND(Data!$N$4=7,Data!H43&lt;&gt;"",$G$27=M44,$G$27&lt;&gt;""),Data!H43,IF(AND(Data!$N$4=8,Data!I43&lt;&gt;"",$G$27=M44,$G$27&lt;&gt;""),Data!I43,IF(AND(Data!$N$4=9,Data!J43&lt;&gt;"",$G$27=M44,$G$27&lt;&gt;""),Data!J43,IF(AND(Data!$N$4=10,Data!K43&lt;&gt;"",$G$27=M44,$G$27&lt;&gt;""),Data!K43,""))))))))))</f>
        <v/>
      </c>
      <c r="C44" s="129" t="str">
        <f t="shared" si="0"/>
        <v/>
      </c>
      <c r="D44" s="44"/>
      <c r="E44" s="45"/>
      <c r="F44" s="45"/>
      <c r="G44" s="45"/>
      <c r="H44" s="45"/>
      <c r="I44" s="45"/>
      <c r="J44" s="45"/>
      <c r="K44" s="45"/>
      <c r="L44" s="45"/>
      <c r="M44" s="137" t="str">
        <f>IF(AND(Data!$N$7=1,Data!B43&lt;&gt;""),Data!B43,IF(AND(Data!$N$7=2,Data!C43&lt;&gt;""),Data!C43,IF(AND(Data!$N$7=3,Data!D43&lt;&gt;""),Data!D43,IF(AND(Data!$N$7=4,Data!E43&lt;&gt;""),Data!E43,IF(AND(Data!$N$7=5,Data!F43&lt;&gt;""),Data!F43,IF(AND(Data!$N$7=6,Data!G43&lt;&gt;""),Data!G43,IF(AND(Data!$N$7=7,Data!H43&lt;&gt;""),Data!H43,IF(AND(Data!$N$7=8,Data!I43&lt;&gt;""),Data!I43,IF(AND(Data!$N$7=9,Data!J43&lt;&gt;""),Data!J43,IF(AND(Data!$N$7=10,Data!K43&lt;&gt;""),Data!K43,""))))))))))</f>
        <v>F</v>
      </c>
      <c r="N44" s="45"/>
      <c r="O44" s="45"/>
      <c r="P44" s="46"/>
      <c r="Q44" s="46"/>
      <c r="R44" s="46"/>
      <c r="S44" s="46"/>
      <c r="T44"/>
      <c r="U44" s="46"/>
      <c r="V44" s="46"/>
      <c r="W44" s="46"/>
      <c r="X44" s="42"/>
      <c r="Y44" s="42"/>
    </row>
    <row r="45" spans="2:25" s="43" customFormat="1" ht="12.75" customHeight="1" x14ac:dyDescent="0.15">
      <c r="B45" s="129">
        <f>IF(AND(Data!$N$4=1,Data!B44&lt;&gt;"", $G$27=M45, $G$27&lt;&gt;""),Data!B44,IF(AND(Data!$N$4=2,Data!C44&lt;&gt;"",$G$27=M45,$G$27&lt;&gt;""),Data!C44,IF(AND(Data!$N$4=3,Data!D44&lt;&gt;"",$G$27=M45,$G$27&lt;&gt;""),Data!D44,IF(AND(Data!$N$4=4,Data!E44&lt;&gt;"",$G$27=M45,$G$27&lt;&gt;""),Data!E44,IF(AND(Data!$N$4=5,Data!F44&lt;&gt;"",$G$27=M45,$G$27&lt;&gt;""),Data!F44,IF(AND(Data!$N$4=6,Data!G44&lt;&gt;"",$G$27=M45,$G$27&lt;&gt;""),Data!G44,IF(AND(Data!$N$4=7,Data!H44&lt;&gt;"",$G$27=M45,$G$27&lt;&gt;""),Data!H44,IF(AND(Data!$N$4=8,Data!I44&lt;&gt;"",$G$27=M45,$G$27&lt;&gt;""),Data!I44,IF(AND(Data!$N$4=9,Data!J44&lt;&gt;"",$G$27=M45,$G$27&lt;&gt;""),Data!J44,IF(AND(Data!$N$4=10,Data!K44&lt;&gt;"",$G$27=M45,$G$27&lt;&gt;""),Data!K44,""))))))))))</f>
        <v>4004</v>
      </c>
      <c r="C45" s="129">
        <f t="shared" si="0"/>
        <v>0.31137057303707194</v>
      </c>
      <c r="D45" s="44"/>
      <c r="E45" s="45"/>
      <c r="F45" s="45"/>
      <c r="G45" s="45"/>
      <c r="H45" s="45"/>
      <c r="I45" s="45"/>
      <c r="J45" s="45"/>
      <c r="K45" s="45"/>
      <c r="L45" s="45"/>
      <c r="M45" s="137" t="str">
        <f>IF(AND(Data!$N$7=1,Data!B44&lt;&gt;""),Data!B44,IF(AND(Data!$N$7=2,Data!C44&lt;&gt;""),Data!C44,IF(AND(Data!$N$7=3,Data!D44&lt;&gt;""),Data!D44,IF(AND(Data!$N$7=4,Data!E44&lt;&gt;""),Data!E44,IF(AND(Data!$N$7=5,Data!F44&lt;&gt;""),Data!F44,IF(AND(Data!$N$7=6,Data!G44&lt;&gt;""),Data!G44,IF(AND(Data!$N$7=7,Data!H44&lt;&gt;""),Data!H44,IF(AND(Data!$N$7=8,Data!I44&lt;&gt;""),Data!I44,IF(AND(Data!$N$7=9,Data!J44&lt;&gt;""),Data!J44,IF(AND(Data!$N$7=10,Data!K44&lt;&gt;""),Data!K44,""))))))))))</f>
        <v>M</v>
      </c>
      <c r="N45" s="45"/>
      <c r="O45" s="45"/>
      <c r="P45" s="46"/>
      <c r="Q45" s="46"/>
      <c r="R45" s="46"/>
      <c r="S45" s="46"/>
      <c r="T45"/>
      <c r="U45" s="46"/>
      <c r="V45" s="46"/>
      <c r="W45" s="46"/>
      <c r="X45" s="42"/>
      <c r="Y45" s="42"/>
    </row>
    <row r="46" spans="2:25" s="43" customFormat="1" ht="12.75" customHeight="1" x14ac:dyDescent="0.15">
      <c r="B46" s="129" t="str">
        <f>IF(AND(Data!$N$4=1,Data!B45&lt;&gt;"", $G$27=M46, $G$27&lt;&gt;""),Data!B45,IF(AND(Data!$N$4=2,Data!C45&lt;&gt;"",$G$27=M46,$G$27&lt;&gt;""),Data!C45,IF(AND(Data!$N$4=3,Data!D45&lt;&gt;"",$G$27=M46,$G$27&lt;&gt;""),Data!D45,IF(AND(Data!$N$4=4,Data!E45&lt;&gt;"",$G$27=M46,$G$27&lt;&gt;""),Data!E45,IF(AND(Data!$N$4=5,Data!F45&lt;&gt;"",$G$27=M46,$G$27&lt;&gt;""),Data!F45,IF(AND(Data!$N$4=6,Data!G45&lt;&gt;"",$G$27=M46,$G$27&lt;&gt;""),Data!G45,IF(AND(Data!$N$4=7,Data!H45&lt;&gt;"",$G$27=M46,$G$27&lt;&gt;""),Data!H45,IF(AND(Data!$N$4=8,Data!I45&lt;&gt;"",$G$27=M46,$G$27&lt;&gt;""),Data!I45,IF(AND(Data!$N$4=9,Data!J45&lt;&gt;"",$G$27=M46,$G$27&lt;&gt;""),Data!J45,IF(AND(Data!$N$4=10,Data!K45&lt;&gt;"",$G$27=M46,$G$27&lt;&gt;""),Data!K45,""))))))))))</f>
        <v/>
      </c>
      <c r="C46" s="129" t="str">
        <f t="shared" si="0"/>
        <v/>
      </c>
      <c r="D46" s="44"/>
      <c r="E46" s="45"/>
      <c r="F46" s="45"/>
      <c r="G46" s="45"/>
      <c r="H46" s="45"/>
      <c r="I46" s="45"/>
      <c r="J46" s="45"/>
      <c r="K46" s="45"/>
      <c r="L46" s="45"/>
      <c r="M46" s="137" t="str">
        <f>IF(AND(Data!$N$7=1,Data!B45&lt;&gt;""),Data!B45,IF(AND(Data!$N$7=2,Data!C45&lt;&gt;""),Data!C45,IF(AND(Data!$N$7=3,Data!D45&lt;&gt;""),Data!D45,IF(AND(Data!$N$7=4,Data!E45&lt;&gt;""),Data!E45,IF(AND(Data!$N$7=5,Data!F45&lt;&gt;""),Data!F45,IF(AND(Data!$N$7=6,Data!G45&lt;&gt;""),Data!G45,IF(AND(Data!$N$7=7,Data!H45&lt;&gt;""),Data!H45,IF(AND(Data!$N$7=8,Data!I45&lt;&gt;""),Data!I45,IF(AND(Data!$N$7=9,Data!J45&lt;&gt;""),Data!J45,IF(AND(Data!$N$7=10,Data!K45&lt;&gt;""),Data!K45,""))))))))))</f>
        <v>F</v>
      </c>
      <c r="N46" s="45"/>
      <c r="O46" s="45"/>
      <c r="P46" s="46"/>
      <c r="Q46" s="46"/>
      <c r="R46" s="46"/>
      <c r="S46" s="46"/>
      <c r="T46"/>
      <c r="U46" s="46"/>
      <c r="V46" s="46"/>
      <c r="W46" s="46"/>
      <c r="X46" s="42"/>
      <c r="Y46" s="42"/>
    </row>
    <row r="47" spans="2:25" s="43" customFormat="1" ht="12.75" customHeight="1" x14ac:dyDescent="0.15">
      <c r="B47" s="129">
        <f>IF(AND(Data!$N$4=1,Data!B46&lt;&gt;"", $G$27=M47, $G$27&lt;&gt;""),Data!B46,IF(AND(Data!$N$4=2,Data!C46&lt;&gt;"",$G$27=M47,$G$27&lt;&gt;""),Data!C46,IF(AND(Data!$N$4=3,Data!D46&lt;&gt;"",$G$27=M47,$G$27&lt;&gt;""),Data!D46,IF(AND(Data!$N$4=4,Data!E46&lt;&gt;"",$G$27=M47,$G$27&lt;&gt;""),Data!E46,IF(AND(Data!$N$4=5,Data!F46&lt;&gt;"",$G$27=M47,$G$27&lt;&gt;""),Data!F46,IF(AND(Data!$N$4=6,Data!G46&lt;&gt;"",$G$27=M47,$G$27&lt;&gt;""),Data!G46,IF(AND(Data!$N$4=7,Data!H46&lt;&gt;"",$G$27=M47,$G$27&lt;&gt;""),Data!H46,IF(AND(Data!$N$4=8,Data!I46&lt;&gt;"",$G$27=M47,$G$27&lt;&gt;""),Data!I46,IF(AND(Data!$N$4=9,Data!J46&lt;&gt;"",$G$27=M47,$G$27&lt;&gt;""),Data!J46,IF(AND(Data!$N$4=10,Data!K46&lt;&gt;"",$G$27=M47,$G$27&lt;&gt;""),Data!K46,""))))))))))</f>
        <v>4016</v>
      </c>
      <c r="C47" s="129">
        <f t="shared" si="0"/>
        <v>0.32346982607340541</v>
      </c>
      <c r="D47" s="44"/>
      <c r="E47" s="45"/>
      <c r="F47" s="45"/>
      <c r="G47" s="45"/>
      <c r="H47" s="45"/>
      <c r="I47" s="45"/>
      <c r="J47" s="45"/>
      <c r="K47" s="45"/>
      <c r="L47" s="45"/>
      <c r="M47" s="137" t="str">
        <f>IF(AND(Data!$N$7=1,Data!B46&lt;&gt;""),Data!B46,IF(AND(Data!$N$7=2,Data!C46&lt;&gt;""),Data!C46,IF(AND(Data!$N$7=3,Data!D46&lt;&gt;""),Data!D46,IF(AND(Data!$N$7=4,Data!E46&lt;&gt;""),Data!E46,IF(AND(Data!$N$7=5,Data!F46&lt;&gt;""),Data!F46,IF(AND(Data!$N$7=6,Data!G46&lt;&gt;""),Data!G46,IF(AND(Data!$N$7=7,Data!H46&lt;&gt;""),Data!H46,IF(AND(Data!$N$7=8,Data!I46&lt;&gt;""),Data!I46,IF(AND(Data!$N$7=9,Data!J46&lt;&gt;""),Data!J46,IF(AND(Data!$N$7=10,Data!K46&lt;&gt;""),Data!K46,""))))))))))</f>
        <v>M</v>
      </c>
      <c r="N47" s="45"/>
      <c r="O47" s="45"/>
      <c r="P47" s="46"/>
      <c r="Q47" s="46"/>
      <c r="R47" s="46"/>
      <c r="S47" s="46"/>
      <c r="T47"/>
      <c r="U47" s="46"/>
      <c r="V47" s="46"/>
      <c r="W47" s="46"/>
      <c r="X47" s="42"/>
      <c r="Y47" s="42"/>
    </row>
    <row r="48" spans="2:25" s="43" customFormat="1" ht="12.75" customHeight="1" x14ac:dyDescent="0.15">
      <c r="B48" s="129">
        <f>IF(AND(Data!$N$4=1,Data!B47&lt;&gt;"", $G$27=M48, $G$27&lt;&gt;""),Data!B47,IF(AND(Data!$N$4=2,Data!C47&lt;&gt;"",$G$27=M48,$G$27&lt;&gt;""),Data!C47,IF(AND(Data!$N$4=3,Data!D47&lt;&gt;"",$G$27=M48,$G$27&lt;&gt;""),Data!D47,IF(AND(Data!$N$4=4,Data!E47&lt;&gt;"",$G$27=M48,$G$27&lt;&gt;""),Data!E47,IF(AND(Data!$N$4=5,Data!F47&lt;&gt;"",$G$27=M48,$G$27&lt;&gt;""),Data!F47,IF(AND(Data!$N$4=6,Data!G47&lt;&gt;"",$G$27=M48,$G$27&lt;&gt;""),Data!G47,IF(AND(Data!$N$4=7,Data!H47&lt;&gt;"",$G$27=M48,$G$27&lt;&gt;""),Data!H47,IF(AND(Data!$N$4=8,Data!I47&lt;&gt;"",$G$27=M48,$G$27&lt;&gt;""),Data!I47,IF(AND(Data!$N$4=9,Data!J47&lt;&gt;"",$G$27=M48,$G$27&lt;&gt;""),Data!J47,IF(AND(Data!$N$4=10,Data!K47&lt;&gt;"",$G$27=M48,$G$27&lt;&gt;""),Data!K47,""))))))))))</f>
        <v>4070</v>
      </c>
      <c r="C48" s="129">
        <f t="shared" si="0"/>
        <v>0.37791646473690615</v>
      </c>
      <c r="D48" s="44"/>
      <c r="E48" s="45"/>
      <c r="F48" s="45"/>
      <c r="G48" s="45"/>
      <c r="H48" s="45"/>
      <c r="I48" s="45"/>
      <c r="J48" s="45"/>
      <c r="K48" s="45"/>
      <c r="L48" s="45"/>
      <c r="M48" s="137" t="str">
        <f>IF(AND(Data!$N$7=1,Data!B47&lt;&gt;""),Data!B47,IF(AND(Data!$N$7=2,Data!C47&lt;&gt;""),Data!C47,IF(AND(Data!$N$7=3,Data!D47&lt;&gt;""),Data!D47,IF(AND(Data!$N$7=4,Data!E47&lt;&gt;""),Data!E47,IF(AND(Data!$N$7=5,Data!F47&lt;&gt;""),Data!F47,IF(AND(Data!$N$7=6,Data!G47&lt;&gt;""),Data!G47,IF(AND(Data!$N$7=7,Data!H47&lt;&gt;""),Data!H47,IF(AND(Data!$N$7=8,Data!I47&lt;&gt;""),Data!I47,IF(AND(Data!$N$7=9,Data!J47&lt;&gt;""),Data!J47,IF(AND(Data!$N$7=10,Data!K47&lt;&gt;""),Data!K47,""))))))))))</f>
        <v>M</v>
      </c>
      <c r="N48" s="45"/>
      <c r="O48" s="45"/>
      <c r="P48" s="46"/>
      <c r="Q48" s="46"/>
      <c r="R48" s="46"/>
      <c r="S48" s="46"/>
      <c r="T48"/>
      <c r="U48" s="46"/>
      <c r="V48" s="46"/>
      <c r="W48" s="46"/>
      <c r="X48" s="42"/>
      <c r="Y48" s="42"/>
    </row>
    <row r="49" spans="2:25" s="43" customFormat="1" ht="12.75" customHeight="1" x14ac:dyDescent="0.15">
      <c r="B49" s="129" t="str">
        <f>IF(AND(Data!$N$4=1,Data!B48&lt;&gt;"", $G$27=M49, $G$27&lt;&gt;""),Data!B48,IF(AND(Data!$N$4=2,Data!C48&lt;&gt;"",$G$27=M49,$G$27&lt;&gt;""),Data!C48,IF(AND(Data!$N$4=3,Data!D48&lt;&gt;"",$G$27=M49,$G$27&lt;&gt;""),Data!D48,IF(AND(Data!$N$4=4,Data!E48&lt;&gt;"",$G$27=M49,$G$27&lt;&gt;""),Data!E48,IF(AND(Data!$N$4=5,Data!F48&lt;&gt;"",$G$27=M49,$G$27&lt;&gt;""),Data!F48,IF(AND(Data!$N$4=6,Data!G48&lt;&gt;"",$G$27=M49,$G$27&lt;&gt;""),Data!G48,IF(AND(Data!$N$4=7,Data!H48&lt;&gt;"",$G$27=M49,$G$27&lt;&gt;""),Data!H48,IF(AND(Data!$N$4=8,Data!I48&lt;&gt;"",$G$27=M49,$G$27&lt;&gt;""),Data!I48,IF(AND(Data!$N$4=9,Data!J48&lt;&gt;"",$G$27=M49,$G$27&lt;&gt;""),Data!J48,IF(AND(Data!$N$4=10,Data!K48&lt;&gt;"",$G$27=M49,$G$27&lt;&gt;""),Data!K48,""))))))))))</f>
        <v/>
      </c>
      <c r="C49" s="129" t="str">
        <f t="shared" si="0"/>
        <v/>
      </c>
      <c r="D49" s="44"/>
      <c r="E49" s="45"/>
      <c r="F49" s="45"/>
      <c r="G49" s="45"/>
      <c r="H49" s="45"/>
      <c r="I49" s="45"/>
      <c r="J49" s="45"/>
      <c r="K49" s="45"/>
      <c r="L49" s="45"/>
      <c r="M49" s="137" t="str">
        <f>IF(AND(Data!$N$7=1,Data!B48&lt;&gt;""),Data!B48,IF(AND(Data!$N$7=2,Data!C48&lt;&gt;""),Data!C48,IF(AND(Data!$N$7=3,Data!D48&lt;&gt;""),Data!D48,IF(AND(Data!$N$7=4,Data!E48&lt;&gt;""),Data!E48,IF(AND(Data!$N$7=5,Data!F48&lt;&gt;""),Data!F48,IF(AND(Data!$N$7=6,Data!G48&lt;&gt;""),Data!G48,IF(AND(Data!$N$7=7,Data!H48&lt;&gt;""),Data!H48,IF(AND(Data!$N$7=8,Data!I48&lt;&gt;""),Data!I48,IF(AND(Data!$N$7=9,Data!J48&lt;&gt;""),Data!J48,IF(AND(Data!$N$7=10,Data!K48&lt;&gt;""),Data!K48,""))))))))))</f>
        <v>F</v>
      </c>
      <c r="N49" s="45"/>
      <c r="O49" s="45"/>
      <c r="P49" s="46"/>
      <c r="Q49" s="46"/>
      <c r="R49" s="46"/>
      <c r="S49" s="46"/>
      <c r="T49" s="46"/>
      <c r="U49" s="46"/>
      <c r="V49" s="46"/>
      <c r="W49" s="46"/>
      <c r="X49" s="42"/>
      <c r="Y49" s="42"/>
    </row>
    <row r="50" spans="2:25" s="43" customFormat="1" ht="12.75" customHeight="1" x14ac:dyDescent="0.15">
      <c r="B50" s="129" t="str">
        <f>IF(AND(Data!$N$4=1,Data!B49&lt;&gt;"", $G$27=M50, $G$27&lt;&gt;""),Data!B49,IF(AND(Data!$N$4=2,Data!C49&lt;&gt;"",$G$27=M50,$G$27&lt;&gt;""),Data!C49,IF(AND(Data!$N$4=3,Data!D49&lt;&gt;"",$G$27=M50,$G$27&lt;&gt;""),Data!D49,IF(AND(Data!$N$4=4,Data!E49&lt;&gt;"",$G$27=M50,$G$27&lt;&gt;""),Data!E49,IF(AND(Data!$N$4=5,Data!F49&lt;&gt;"",$G$27=M50,$G$27&lt;&gt;""),Data!F49,IF(AND(Data!$N$4=6,Data!G49&lt;&gt;"",$G$27=M50,$G$27&lt;&gt;""),Data!G49,IF(AND(Data!$N$4=7,Data!H49&lt;&gt;"",$G$27=M50,$G$27&lt;&gt;""),Data!H49,IF(AND(Data!$N$4=8,Data!I49&lt;&gt;"",$G$27=M50,$G$27&lt;&gt;""),Data!I49,IF(AND(Data!$N$4=9,Data!J49&lt;&gt;"",$G$27=M50,$G$27&lt;&gt;""),Data!J49,IF(AND(Data!$N$4=10,Data!K49&lt;&gt;"",$G$27=M50,$G$27&lt;&gt;""),Data!K49,""))))))))))</f>
        <v/>
      </c>
      <c r="C50" s="129" t="str">
        <f t="shared" si="0"/>
        <v/>
      </c>
      <c r="D50" s="44"/>
      <c r="E50" s="45"/>
      <c r="F50" s="45"/>
      <c r="G50" s="45"/>
      <c r="H50" s="45"/>
      <c r="I50" s="45"/>
      <c r="J50" s="45"/>
      <c r="K50" s="45"/>
      <c r="L50" s="45"/>
      <c r="M50" s="137" t="str">
        <f>IF(AND(Data!$N$7=1,Data!B49&lt;&gt;""),Data!B49,IF(AND(Data!$N$7=2,Data!C49&lt;&gt;""),Data!C49,IF(AND(Data!$N$7=3,Data!D49&lt;&gt;""),Data!D49,IF(AND(Data!$N$7=4,Data!E49&lt;&gt;""),Data!E49,IF(AND(Data!$N$7=5,Data!F49&lt;&gt;""),Data!F49,IF(AND(Data!$N$7=6,Data!G49&lt;&gt;""),Data!G49,IF(AND(Data!$N$7=7,Data!H49&lt;&gt;""),Data!H49,IF(AND(Data!$N$7=8,Data!I49&lt;&gt;""),Data!I49,IF(AND(Data!$N$7=9,Data!J49&lt;&gt;""),Data!J49,IF(AND(Data!$N$7=10,Data!K49&lt;&gt;""),Data!K49,""))))))))))</f>
        <v>F</v>
      </c>
      <c r="N50" s="45"/>
      <c r="O50" s="45"/>
      <c r="P50" s="46"/>
      <c r="Q50" s="46"/>
      <c r="R50" s="46"/>
      <c r="S50" s="46"/>
      <c r="T50" s="46"/>
      <c r="U50" s="46"/>
      <c r="V50" s="46"/>
      <c r="W50" s="46"/>
      <c r="X50" s="42"/>
      <c r="Y50" s="42"/>
    </row>
    <row r="51" spans="2:25" s="43" customFormat="1" ht="12.75" customHeight="1" x14ac:dyDescent="0.15">
      <c r="B51" s="129">
        <f>IF(AND(Data!$N$4=1,Data!B50&lt;&gt;"", $G$27=M51, $G$27&lt;&gt;""),Data!B50,IF(AND(Data!$N$4=2,Data!C50&lt;&gt;"",$G$27=M51,$G$27&lt;&gt;""),Data!C50,IF(AND(Data!$N$4=3,Data!D50&lt;&gt;"",$G$27=M51,$G$27&lt;&gt;""),Data!D50,IF(AND(Data!$N$4=4,Data!E50&lt;&gt;"",$G$27=M51,$G$27&lt;&gt;""),Data!E50,IF(AND(Data!$N$4=5,Data!F50&lt;&gt;"",$G$27=M51,$G$27&lt;&gt;""),Data!F50,IF(AND(Data!$N$4=6,Data!G50&lt;&gt;"",$G$27=M51,$G$27&lt;&gt;""),Data!G50,IF(AND(Data!$N$4=7,Data!H50&lt;&gt;"",$G$27=M51,$G$27&lt;&gt;""),Data!H50,IF(AND(Data!$N$4=8,Data!I50&lt;&gt;"",$G$27=M51,$G$27&lt;&gt;""),Data!I50,IF(AND(Data!$N$4=9,Data!J50&lt;&gt;"",$G$27=M51,$G$27&lt;&gt;""),Data!J50,IF(AND(Data!$N$4=10,Data!K50&lt;&gt;"",$G$27=M51,$G$27&lt;&gt;""),Data!K50,""))))))))))</f>
        <v>4101</v>
      </c>
      <c r="C51" s="129">
        <f t="shared" si="0"/>
        <v>0.409172868414101</v>
      </c>
      <c r="D51" s="44"/>
      <c r="E51" s="45"/>
      <c r="F51" s="45"/>
      <c r="G51" s="45"/>
      <c r="H51" s="45"/>
      <c r="I51" s="45"/>
      <c r="J51" s="45"/>
      <c r="K51" s="45"/>
      <c r="L51" s="45"/>
      <c r="M51" s="137" t="str">
        <f>IF(AND(Data!$N$7=1,Data!B50&lt;&gt;""),Data!B50,IF(AND(Data!$N$7=2,Data!C50&lt;&gt;""),Data!C50,IF(AND(Data!$N$7=3,Data!D50&lt;&gt;""),Data!D50,IF(AND(Data!$N$7=4,Data!E50&lt;&gt;""),Data!E50,IF(AND(Data!$N$7=5,Data!F50&lt;&gt;""),Data!F50,IF(AND(Data!$N$7=6,Data!G50&lt;&gt;""),Data!G50,IF(AND(Data!$N$7=7,Data!H50&lt;&gt;""),Data!H50,IF(AND(Data!$N$7=8,Data!I50&lt;&gt;""),Data!I50,IF(AND(Data!$N$7=9,Data!J50&lt;&gt;""),Data!J50,IF(AND(Data!$N$7=10,Data!K50&lt;&gt;""),Data!K50,""))))))))))</f>
        <v>M</v>
      </c>
      <c r="N51" s="45"/>
      <c r="O51" s="45"/>
      <c r="P51" s="46"/>
      <c r="Q51" s="46"/>
      <c r="R51" s="46"/>
      <c r="S51" s="46"/>
      <c r="T51" s="46"/>
      <c r="U51" s="46"/>
      <c r="V51" s="46"/>
      <c r="W51" s="46"/>
      <c r="X51" s="42"/>
      <c r="Y51" s="42"/>
    </row>
    <row r="52" spans="2:25" s="43" customFormat="1" ht="12.75" customHeight="1" x14ac:dyDescent="0.15">
      <c r="B52" s="129">
        <f>IF(AND(Data!$N$4=1,Data!B51&lt;&gt;"", $G$27=M52, $G$27&lt;&gt;""),Data!B51,IF(AND(Data!$N$4=2,Data!C51&lt;&gt;"",$G$27=M52,$G$27&lt;&gt;""),Data!C51,IF(AND(Data!$N$4=3,Data!D51&lt;&gt;"",$G$27=M52,$G$27&lt;&gt;""),Data!D51,IF(AND(Data!$N$4=4,Data!E51&lt;&gt;"",$G$27=M52,$G$27&lt;&gt;""),Data!E51,IF(AND(Data!$N$4=5,Data!F51&lt;&gt;"",$G$27=M52,$G$27&lt;&gt;""),Data!F51,IF(AND(Data!$N$4=6,Data!G51&lt;&gt;"",$G$27=M52,$G$27&lt;&gt;""),Data!G51,IF(AND(Data!$N$4=7,Data!H51&lt;&gt;"",$G$27=M52,$G$27&lt;&gt;""),Data!H51,IF(AND(Data!$N$4=8,Data!I51&lt;&gt;"",$G$27=M52,$G$27&lt;&gt;""),Data!I51,IF(AND(Data!$N$4=9,Data!J51&lt;&gt;"",$G$27=M52,$G$27&lt;&gt;""),Data!J51,IF(AND(Data!$N$4=10,Data!K51&lt;&gt;"",$G$27=M52,$G$27&lt;&gt;""),Data!K51,""))))))))))</f>
        <v>4110</v>
      </c>
      <c r="C52" s="129">
        <f t="shared" si="0"/>
        <v>0.41824730819135109</v>
      </c>
      <c r="D52" s="44"/>
      <c r="E52" s="45"/>
      <c r="F52" s="45"/>
      <c r="G52" s="45"/>
      <c r="H52" s="45"/>
      <c r="I52" s="45"/>
      <c r="J52" s="45"/>
      <c r="K52" s="45"/>
      <c r="L52" s="45"/>
      <c r="M52" s="137" t="str">
        <f>IF(AND(Data!$N$7=1,Data!B51&lt;&gt;""),Data!B51,IF(AND(Data!$N$7=2,Data!C51&lt;&gt;""),Data!C51,IF(AND(Data!$N$7=3,Data!D51&lt;&gt;""),Data!D51,IF(AND(Data!$N$7=4,Data!E51&lt;&gt;""),Data!E51,IF(AND(Data!$N$7=5,Data!F51&lt;&gt;""),Data!F51,IF(AND(Data!$N$7=6,Data!G51&lt;&gt;""),Data!G51,IF(AND(Data!$N$7=7,Data!H51&lt;&gt;""),Data!H51,IF(AND(Data!$N$7=8,Data!I51&lt;&gt;""),Data!I51,IF(AND(Data!$N$7=9,Data!J51&lt;&gt;""),Data!J51,IF(AND(Data!$N$7=10,Data!K51&lt;&gt;""),Data!K51,""))))))))))</f>
        <v>M</v>
      </c>
      <c r="N52" s="45"/>
      <c r="O52" s="45"/>
      <c r="P52" s="46"/>
      <c r="Q52" s="46"/>
      <c r="R52" s="46"/>
      <c r="S52" s="46"/>
      <c r="T52" s="46"/>
      <c r="U52" s="46"/>
      <c r="V52" s="46"/>
      <c r="W52" s="46"/>
      <c r="X52" s="42"/>
      <c r="Y52" s="42"/>
    </row>
    <row r="53" spans="2:25" s="43" customFormat="1" ht="12.75" customHeight="1" x14ac:dyDescent="0.15">
      <c r="B53" s="129">
        <f>IF(AND(Data!$N$4=1,Data!B52&lt;&gt;"", $G$27=M53, $G$27&lt;&gt;""),Data!B52,IF(AND(Data!$N$4=2,Data!C52&lt;&gt;"",$G$27=M53,$G$27&lt;&gt;""),Data!C52,IF(AND(Data!$N$4=3,Data!D52&lt;&gt;"",$G$27=M53,$G$27&lt;&gt;""),Data!D52,IF(AND(Data!$N$4=4,Data!E52&lt;&gt;"",$G$27=M53,$G$27&lt;&gt;""),Data!E52,IF(AND(Data!$N$4=5,Data!F52&lt;&gt;"",$G$27=M53,$G$27&lt;&gt;""),Data!F52,IF(AND(Data!$N$4=6,Data!G52&lt;&gt;"",$G$27=M53,$G$27&lt;&gt;""),Data!G52,IF(AND(Data!$N$4=7,Data!H52&lt;&gt;"",$G$27=M53,$G$27&lt;&gt;""),Data!H52,IF(AND(Data!$N$4=8,Data!I52&lt;&gt;"",$G$27=M53,$G$27&lt;&gt;""),Data!I52,IF(AND(Data!$N$4=9,Data!J52&lt;&gt;"",$G$27=M53,$G$27&lt;&gt;""),Data!J52,IF(AND(Data!$N$4=10,Data!K52&lt;&gt;"",$G$27=M53,$G$27&lt;&gt;""),Data!K52,""))))))))))</f>
        <v>4111</v>
      </c>
      <c r="C53" s="129">
        <f t="shared" si="0"/>
        <v>0.41925557927771223</v>
      </c>
      <c r="D53" s="44"/>
      <c r="E53" s="45"/>
      <c r="F53" s="45"/>
      <c r="G53" s="45"/>
      <c r="H53" s="45"/>
      <c r="I53" s="45"/>
      <c r="J53" s="45"/>
      <c r="K53" s="45"/>
      <c r="L53" s="45"/>
      <c r="M53" s="137" t="str">
        <f>IF(AND(Data!$N$7=1,Data!B52&lt;&gt;""),Data!B52,IF(AND(Data!$N$7=2,Data!C52&lt;&gt;""),Data!C52,IF(AND(Data!$N$7=3,Data!D52&lt;&gt;""),Data!D52,IF(AND(Data!$N$7=4,Data!E52&lt;&gt;""),Data!E52,IF(AND(Data!$N$7=5,Data!F52&lt;&gt;""),Data!F52,IF(AND(Data!$N$7=6,Data!G52&lt;&gt;""),Data!G52,IF(AND(Data!$N$7=7,Data!H52&lt;&gt;""),Data!H52,IF(AND(Data!$N$7=8,Data!I52&lt;&gt;""),Data!I52,IF(AND(Data!$N$7=9,Data!J52&lt;&gt;""),Data!J52,IF(AND(Data!$N$7=10,Data!K52&lt;&gt;""),Data!K52,""))))))))))</f>
        <v>M</v>
      </c>
      <c r="N53" s="45"/>
      <c r="O53" s="45"/>
      <c r="P53" s="46"/>
      <c r="Q53" s="46"/>
      <c r="R53" s="46"/>
      <c r="S53" s="46"/>
      <c r="T53" s="46"/>
      <c r="U53" s="46"/>
      <c r="V53" s="46"/>
      <c r="W53" s="46"/>
      <c r="X53" s="42"/>
      <c r="Y53" s="42"/>
    </row>
    <row r="54" spans="2:25" s="43" customFormat="1" ht="12.75" customHeight="1" x14ac:dyDescent="0.15">
      <c r="B54" s="129">
        <f>IF(AND(Data!$N$4=1,Data!B53&lt;&gt;"", $G$27=M54, $G$27&lt;&gt;""),Data!B53,IF(AND(Data!$N$4=2,Data!C53&lt;&gt;"",$G$27=M54,$G$27&lt;&gt;""),Data!C53,IF(AND(Data!$N$4=3,Data!D53&lt;&gt;"",$G$27=M54,$G$27&lt;&gt;""),Data!D53,IF(AND(Data!$N$4=4,Data!E53&lt;&gt;"",$G$27=M54,$G$27&lt;&gt;""),Data!E53,IF(AND(Data!$N$4=5,Data!F53&lt;&gt;"",$G$27=M54,$G$27&lt;&gt;""),Data!F53,IF(AND(Data!$N$4=6,Data!G53&lt;&gt;"",$G$27=M54,$G$27&lt;&gt;""),Data!G53,IF(AND(Data!$N$4=7,Data!H53&lt;&gt;"",$G$27=M54,$G$27&lt;&gt;""),Data!H53,IF(AND(Data!$N$4=8,Data!I53&lt;&gt;"",$G$27=M54,$G$27&lt;&gt;""),Data!I53,IF(AND(Data!$N$4=9,Data!J53&lt;&gt;"",$G$27=M54,$G$27&lt;&gt;""),Data!J53,IF(AND(Data!$N$4=10,Data!K53&lt;&gt;"",$G$27=M54,$G$27&lt;&gt;""),Data!K53,""))))))))))</f>
        <v>4111</v>
      </c>
      <c r="C54" s="129">
        <f t="shared" si="0"/>
        <v>0.41925557927771223</v>
      </c>
      <c r="D54" s="44"/>
      <c r="E54" s="45"/>
      <c r="F54" s="45"/>
      <c r="G54" s="45"/>
      <c r="H54" s="45"/>
      <c r="I54" s="45"/>
      <c r="J54" s="45"/>
      <c r="K54" s="45"/>
      <c r="L54" s="45"/>
      <c r="M54" s="137" t="str">
        <f>IF(AND(Data!$N$7=1,Data!B53&lt;&gt;""),Data!B53,IF(AND(Data!$N$7=2,Data!C53&lt;&gt;""),Data!C53,IF(AND(Data!$N$7=3,Data!D53&lt;&gt;""),Data!D53,IF(AND(Data!$N$7=4,Data!E53&lt;&gt;""),Data!E53,IF(AND(Data!$N$7=5,Data!F53&lt;&gt;""),Data!F53,IF(AND(Data!$N$7=6,Data!G53&lt;&gt;""),Data!G53,IF(AND(Data!$N$7=7,Data!H53&lt;&gt;""),Data!H53,IF(AND(Data!$N$7=8,Data!I53&lt;&gt;""),Data!I53,IF(AND(Data!$N$7=9,Data!J53&lt;&gt;""),Data!J53,IF(AND(Data!$N$7=10,Data!K53&lt;&gt;""),Data!K53,""))))))))))</f>
        <v>M</v>
      </c>
      <c r="N54" s="45"/>
      <c r="O54" s="45"/>
      <c r="P54" s="46"/>
      <c r="Q54" s="46"/>
      <c r="R54" s="46"/>
      <c r="S54" s="46"/>
      <c r="T54" s="46"/>
      <c r="U54" s="46"/>
      <c r="V54" s="46"/>
      <c r="W54" s="46"/>
      <c r="X54" s="42"/>
      <c r="Y54" s="42"/>
    </row>
    <row r="55" spans="2:25" s="43" customFormat="1" ht="12.75" customHeight="1" x14ac:dyDescent="0.15">
      <c r="B55" s="129" t="str">
        <f>IF(AND(Data!$N$4=1,Data!B54&lt;&gt;"", $G$27=M55, $G$27&lt;&gt;""),Data!B54,IF(AND(Data!$N$4=2,Data!C54&lt;&gt;"",$G$27=M55,$G$27&lt;&gt;""),Data!C54,IF(AND(Data!$N$4=3,Data!D54&lt;&gt;"",$G$27=M55,$G$27&lt;&gt;""),Data!D54,IF(AND(Data!$N$4=4,Data!E54&lt;&gt;"",$G$27=M55,$G$27&lt;&gt;""),Data!E54,IF(AND(Data!$N$4=5,Data!F54&lt;&gt;"",$G$27=M55,$G$27&lt;&gt;""),Data!F54,IF(AND(Data!$N$4=6,Data!G54&lt;&gt;"",$G$27=M55,$G$27&lt;&gt;""),Data!G54,IF(AND(Data!$N$4=7,Data!H54&lt;&gt;"",$G$27=M55,$G$27&lt;&gt;""),Data!H54,IF(AND(Data!$N$4=8,Data!I54&lt;&gt;"",$G$27=M55,$G$27&lt;&gt;""),Data!I54,IF(AND(Data!$N$4=9,Data!J54&lt;&gt;"",$G$27=M55,$G$27&lt;&gt;""),Data!J54,IF(AND(Data!$N$4=10,Data!K54&lt;&gt;"",$G$27=M55,$G$27&lt;&gt;""),Data!K54,""))))))))))</f>
        <v/>
      </c>
      <c r="C55" s="129" t="str">
        <f t="shared" si="0"/>
        <v/>
      </c>
      <c r="D55" s="44"/>
      <c r="E55" s="45"/>
      <c r="F55" s="45"/>
      <c r="G55" s="45"/>
      <c r="H55" s="45"/>
      <c r="I55" s="45"/>
      <c r="J55" s="45"/>
      <c r="K55" s="45"/>
      <c r="L55" s="45"/>
      <c r="M55" s="137" t="str">
        <f>IF(AND(Data!$N$7=1,Data!B54&lt;&gt;""),Data!B54,IF(AND(Data!$N$7=2,Data!C54&lt;&gt;""),Data!C54,IF(AND(Data!$N$7=3,Data!D54&lt;&gt;""),Data!D54,IF(AND(Data!$N$7=4,Data!E54&lt;&gt;""),Data!E54,IF(AND(Data!$N$7=5,Data!F54&lt;&gt;""),Data!F54,IF(AND(Data!$N$7=6,Data!G54&lt;&gt;""),Data!G54,IF(AND(Data!$N$7=7,Data!H54&lt;&gt;""),Data!H54,IF(AND(Data!$N$7=8,Data!I54&lt;&gt;""),Data!I54,IF(AND(Data!$N$7=9,Data!J54&lt;&gt;""),Data!J54,IF(AND(Data!$N$7=10,Data!K54&lt;&gt;""),Data!K54,""))))))))))</f>
        <v>F</v>
      </c>
      <c r="N55" s="45"/>
      <c r="O55" s="45"/>
      <c r="P55" s="46"/>
      <c r="Q55" s="46"/>
      <c r="R55" s="46"/>
      <c r="S55" s="46"/>
      <c r="T55" s="46"/>
      <c r="U55" s="46"/>
      <c r="V55" s="46"/>
      <c r="W55" s="46"/>
      <c r="X55" s="42"/>
      <c r="Y55" s="42"/>
    </row>
    <row r="56" spans="2:25" s="43" customFormat="1" ht="12.75" customHeight="1" x14ac:dyDescent="0.15">
      <c r="B56" s="129" t="str">
        <f>IF(AND(Data!$N$4=1,Data!B55&lt;&gt;"", $G$27=M56, $G$27&lt;&gt;""),Data!B55,IF(AND(Data!$N$4=2,Data!C55&lt;&gt;"",$G$27=M56,$G$27&lt;&gt;""),Data!C55,IF(AND(Data!$N$4=3,Data!D55&lt;&gt;"",$G$27=M56,$G$27&lt;&gt;""),Data!D55,IF(AND(Data!$N$4=4,Data!E55&lt;&gt;"",$G$27=M56,$G$27&lt;&gt;""),Data!E55,IF(AND(Data!$N$4=5,Data!F55&lt;&gt;"",$G$27=M56,$G$27&lt;&gt;""),Data!F55,IF(AND(Data!$N$4=6,Data!G55&lt;&gt;"",$G$27=M56,$G$27&lt;&gt;""),Data!G55,IF(AND(Data!$N$4=7,Data!H55&lt;&gt;"",$G$27=M56,$G$27&lt;&gt;""),Data!H55,IF(AND(Data!$N$4=8,Data!I55&lt;&gt;"",$G$27=M56,$G$27&lt;&gt;""),Data!I55,IF(AND(Data!$N$4=9,Data!J55&lt;&gt;"",$G$27=M56,$G$27&lt;&gt;""),Data!J55,IF(AND(Data!$N$4=10,Data!K55&lt;&gt;"",$G$27=M56,$G$27&lt;&gt;""),Data!K55,""))))))))))</f>
        <v/>
      </c>
      <c r="C56" s="129" t="str">
        <f t="shared" si="0"/>
        <v/>
      </c>
      <c r="D56" s="44"/>
      <c r="E56" s="45"/>
      <c r="F56" s="45"/>
      <c r="G56" s="45"/>
      <c r="H56" s="45"/>
      <c r="I56" s="45"/>
      <c r="J56" s="45"/>
      <c r="K56" s="45"/>
      <c r="L56" s="45"/>
      <c r="M56" s="137" t="str">
        <f>IF(AND(Data!$N$7=1,Data!B55&lt;&gt;""),Data!B55,IF(AND(Data!$N$7=2,Data!C55&lt;&gt;""),Data!C55,IF(AND(Data!$N$7=3,Data!D55&lt;&gt;""),Data!D55,IF(AND(Data!$N$7=4,Data!E55&lt;&gt;""),Data!E55,IF(AND(Data!$N$7=5,Data!F55&lt;&gt;""),Data!F55,IF(AND(Data!$N$7=6,Data!G55&lt;&gt;""),Data!G55,IF(AND(Data!$N$7=7,Data!H55&lt;&gt;""),Data!H55,IF(AND(Data!$N$7=8,Data!I55&lt;&gt;""),Data!I55,IF(AND(Data!$N$7=9,Data!J55&lt;&gt;""),Data!J55,IF(AND(Data!$N$7=10,Data!K55&lt;&gt;""),Data!K55,""))))))))))</f>
        <v>F</v>
      </c>
      <c r="N56" s="45"/>
      <c r="O56" s="45"/>
      <c r="P56" s="46"/>
      <c r="Q56" s="46"/>
      <c r="R56" s="46"/>
      <c r="S56" s="46"/>
      <c r="T56" s="46"/>
      <c r="U56" s="46"/>
      <c r="V56" s="46"/>
      <c r="W56" s="46"/>
      <c r="X56" s="42"/>
      <c r="Y56" s="42"/>
    </row>
    <row r="57" spans="2:25" s="43" customFormat="1" ht="12.75" customHeight="1" x14ac:dyDescent="0.15">
      <c r="B57" s="129" t="str">
        <f>IF(AND(Data!$N$4=1,Data!B56&lt;&gt;"", $G$27=M57, $G$27&lt;&gt;""),Data!B56,IF(AND(Data!$N$4=2,Data!C56&lt;&gt;"",$G$27=M57,$G$27&lt;&gt;""),Data!C56,IF(AND(Data!$N$4=3,Data!D56&lt;&gt;"",$G$27=M57,$G$27&lt;&gt;""),Data!D56,IF(AND(Data!$N$4=4,Data!E56&lt;&gt;"",$G$27=M57,$G$27&lt;&gt;""),Data!E56,IF(AND(Data!$N$4=5,Data!F56&lt;&gt;"",$G$27=M57,$G$27&lt;&gt;""),Data!F56,IF(AND(Data!$N$4=6,Data!G56&lt;&gt;"",$G$27=M57,$G$27&lt;&gt;""),Data!G56,IF(AND(Data!$N$4=7,Data!H56&lt;&gt;"",$G$27=M57,$G$27&lt;&gt;""),Data!H56,IF(AND(Data!$N$4=8,Data!I56&lt;&gt;"",$G$27=M57,$G$27&lt;&gt;""),Data!I56,IF(AND(Data!$N$4=9,Data!J56&lt;&gt;"",$G$27=M57,$G$27&lt;&gt;""),Data!J56,IF(AND(Data!$N$4=10,Data!K56&lt;&gt;"",$G$27=M57,$G$27&lt;&gt;""),Data!K56,""))))))))))</f>
        <v/>
      </c>
      <c r="C57" s="129" t="str">
        <f t="shared" si="0"/>
        <v/>
      </c>
      <c r="D57" s="44"/>
      <c r="E57" s="45"/>
      <c r="F57" s="45"/>
      <c r="G57" s="45"/>
      <c r="H57" s="45"/>
      <c r="I57" s="45"/>
      <c r="J57" s="45"/>
      <c r="K57" s="45"/>
      <c r="L57" s="45"/>
      <c r="M57" s="137" t="str">
        <f>IF(AND(Data!$N$7=1,Data!B56&lt;&gt;""),Data!B56,IF(AND(Data!$N$7=2,Data!C56&lt;&gt;""),Data!C56,IF(AND(Data!$N$7=3,Data!D56&lt;&gt;""),Data!D56,IF(AND(Data!$N$7=4,Data!E56&lt;&gt;""),Data!E56,IF(AND(Data!$N$7=5,Data!F56&lt;&gt;""),Data!F56,IF(AND(Data!$N$7=6,Data!G56&lt;&gt;""),Data!G56,IF(AND(Data!$N$7=7,Data!H56&lt;&gt;""),Data!H56,IF(AND(Data!$N$7=8,Data!I56&lt;&gt;""),Data!I56,IF(AND(Data!$N$7=9,Data!J56&lt;&gt;""),Data!J56,IF(AND(Data!$N$7=10,Data!K56&lt;&gt;""),Data!K56,""))))))))))</f>
        <v>F</v>
      </c>
      <c r="N57" s="45"/>
      <c r="O57" s="45"/>
      <c r="P57" s="46"/>
      <c r="Q57" s="46"/>
      <c r="R57" s="46"/>
      <c r="S57" s="46"/>
      <c r="T57" s="46"/>
      <c r="U57" s="46"/>
      <c r="V57" s="46"/>
      <c r="W57" s="46"/>
      <c r="X57" s="42"/>
      <c r="Y57" s="42"/>
    </row>
    <row r="58" spans="2:25" s="43" customFormat="1" ht="12.75" customHeight="1" x14ac:dyDescent="0.15">
      <c r="B58" s="129">
        <f>IF(AND(Data!$N$4=1,Data!B57&lt;&gt;"", $G$27=M58, $G$27&lt;&gt;""),Data!B57,IF(AND(Data!$N$4=2,Data!C57&lt;&gt;"",$G$27=M58,$G$27&lt;&gt;""),Data!C57,IF(AND(Data!$N$4=3,Data!D57&lt;&gt;"",$G$27=M58,$G$27&lt;&gt;""),Data!D57,IF(AND(Data!$N$4=4,Data!E57&lt;&gt;"",$G$27=M58,$G$27&lt;&gt;""),Data!E57,IF(AND(Data!$N$4=5,Data!F57&lt;&gt;"",$G$27=M58,$G$27&lt;&gt;""),Data!F57,IF(AND(Data!$N$4=6,Data!G57&lt;&gt;"",$G$27=M58,$G$27&lt;&gt;""),Data!G57,IF(AND(Data!$N$4=7,Data!H57&lt;&gt;"",$G$27=M58,$G$27&lt;&gt;""),Data!H57,IF(AND(Data!$N$4=8,Data!I57&lt;&gt;"",$G$27=M58,$G$27&lt;&gt;""),Data!I57,IF(AND(Data!$N$4=9,Data!J57&lt;&gt;"",$G$27=M58,$G$27&lt;&gt;""),Data!J57,IF(AND(Data!$N$4=10,Data!K57&lt;&gt;"",$G$27=M58,$G$27&lt;&gt;""),Data!K57,""))))))))))</f>
        <v>4137</v>
      </c>
      <c r="C58" s="129">
        <f t="shared" si="0"/>
        <v>0.44547062752310146</v>
      </c>
      <c r="D58" s="44"/>
      <c r="E58" s="45"/>
      <c r="F58" s="45"/>
      <c r="G58" s="45"/>
      <c r="H58" s="45"/>
      <c r="I58" s="45"/>
      <c r="J58" s="45"/>
      <c r="K58" s="45"/>
      <c r="L58" s="45"/>
      <c r="M58" s="137" t="str">
        <f>IF(AND(Data!$N$7=1,Data!B57&lt;&gt;""),Data!B57,IF(AND(Data!$N$7=2,Data!C57&lt;&gt;""),Data!C57,IF(AND(Data!$N$7=3,Data!D57&lt;&gt;""),Data!D57,IF(AND(Data!$N$7=4,Data!E57&lt;&gt;""),Data!E57,IF(AND(Data!$N$7=5,Data!F57&lt;&gt;""),Data!F57,IF(AND(Data!$N$7=6,Data!G57&lt;&gt;""),Data!G57,IF(AND(Data!$N$7=7,Data!H57&lt;&gt;""),Data!H57,IF(AND(Data!$N$7=8,Data!I57&lt;&gt;""),Data!I57,IF(AND(Data!$N$7=9,Data!J57&lt;&gt;""),Data!J57,IF(AND(Data!$N$7=10,Data!K57&lt;&gt;""),Data!K57,""))))))))))</f>
        <v>M</v>
      </c>
      <c r="N58" s="45"/>
      <c r="O58" s="45"/>
      <c r="P58" s="46"/>
      <c r="Q58" s="46"/>
      <c r="R58" s="46"/>
      <c r="S58" s="46"/>
      <c r="T58" s="46"/>
      <c r="U58" s="46"/>
      <c r="V58" s="46"/>
      <c r="W58" s="46"/>
      <c r="X58" s="42"/>
      <c r="Y58" s="42"/>
    </row>
    <row r="59" spans="2:25" s="43" customFormat="1" ht="12.75" customHeight="1" x14ac:dyDescent="0.15">
      <c r="B59" s="129" t="str">
        <f>IF(AND(Data!$N$4=1,Data!B58&lt;&gt;"", $G$27=M59, $G$27&lt;&gt;""),Data!B58,IF(AND(Data!$N$4=2,Data!C58&lt;&gt;"",$G$27=M59,$G$27&lt;&gt;""),Data!C58,IF(AND(Data!$N$4=3,Data!D58&lt;&gt;"",$G$27=M59,$G$27&lt;&gt;""),Data!D58,IF(AND(Data!$N$4=4,Data!E58&lt;&gt;"",$G$27=M59,$G$27&lt;&gt;""),Data!E58,IF(AND(Data!$N$4=5,Data!F58&lt;&gt;"",$G$27=M59,$G$27&lt;&gt;""),Data!F58,IF(AND(Data!$N$4=6,Data!G58&lt;&gt;"",$G$27=M59,$G$27&lt;&gt;""),Data!G58,IF(AND(Data!$N$4=7,Data!H58&lt;&gt;"",$G$27=M59,$G$27&lt;&gt;""),Data!H58,IF(AND(Data!$N$4=8,Data!I58&lt;&gt;"",$G$27=M59,$G$27&lt;&gt;""),Data!I58,IF(AND(Data!$N$4=9,Data!J58&lt;&gt;"",$G$27=M59,$G$27&lt;&gt;""),Data!J58,IF(AND(Data!$N$4=10,Data!K58&lt;&gt;"",$G$27=M59,$G$27&lt;&gt;""),Data!K58,""))))))))))</f>
        <v/>
      </c>
      <c r="C59" s="129" t="str">
        <f t="shared" si="0"/>
        <v/>
      </c>
      <c r="D59" s="44"/>
      <c r="E59" s="45"/>
      <c r="F59" s="45"/>
      <c r="G59" s="45"/>
      <c r="H59" s="45"/>
      <c r="I59" s="45"/>
      <c r="J59" s="45"/>
      <c r="K59" s="45"/>
      <c r="L59" s="45"/>
      <c r="M59" s="137" t="str">
        <f>IF(AND(Data!$N$7=1,Data!B58&lt;&gt;""),Data!B58,IF(AND(Data!$N$7=2,Data!C58&lt;&gt;""),Data!C58,IF(AND(Data!$N$7=3,Data!D58&lt;&gt;""),Data!D58,IF(AND(Data!$N$7=4,Data!E58&lt;&gt;""),Data!E58,IF(AND(Data!$N$7=5,Data!F58&lt;&gt;""),Data!F58,IF(AND(Data!$N$7=6,Data!G58&lt;&gt;""),Data!G58,IF(AND(Data!$N$7=7,Data!H58&lt;&gt;""),Data!H58,IF(AND(Data!$N$7=8,Data!I58&lt;&gt;""),Data!I58,IF(AND(Data!$N$7=9,Data!J58&lt;&gt;""),Data!J58,IF(AND(Data!$N$7=10,Data!K58&lt;&gt;""),Data!K58,""))))))))))</f>
        <v>F</v>
      </c>
      <c r="N59" s="45"/>
      <c r="O59" s="45"/>
      <c r="P59" s="46"/>
      <c r="Q59" s="46"/>
      <c r="R59" s="46"/>
      <c r="S59" s="46"/>
      <c r="T59" s="46"/>
      <c r="U59" s="46"/>
      <c r="V59" s="46"/>
      <c r="W59" s="46"/>
      <c r="X59" s="42"/>
      <c r="Y59" s="42"/>
    </row>
    <row r="60" spans="2:25" s="43" customFormat="1" ht="12.75" customHeight="1" x14ac:dyDescent="0.15">
      <c r="B60" s="129" t="str">
        <f>IF(AND(Data!$N$4=1,Data!B59&lt;&gt;"", $G$27=M60, $G$27&lt;&gt;""),Data!B59,IF(AND(Data!$N$4=2,Data!C59&lt;&gt;"",$G$27=M60,$G$27&lt;&gt;""),Data!C59,IF(AND(Data!$N$4=3,Data!D59&lt;&gt;"",$G$27=M60,$G$27&lt;&gt;""),Data!D59,IF(AND(Data!$N$4=4,Data!E59&lt;&gt;"",$G$27=M60,$G$27&lt;&gt;""),Data!E59,IF(AND(Data!$N$4=5,Data!F59&lt;&gt;"",$G$27=M60,$G$27&lt;&gt;""),Data!F59,IF(AND(Data!$N$4=6,Data!G59&lt;&gt;"",$G$27=M60,$G$27&lt;&gt;""),Data!G59,IF(AND(Data!$N$4=7,Data!H59&lt;&gt;"",$G$27=M60,$G$27&lt;&gt;""),Data!H59,IF(AND(Data!$N$4=8,Data!I59&lt;&gt;"",$G$27=M60,$G$27&lt;&gt;""),Data!I59,IF(AND(Data!$N$4=9,Data!J59&lt;&gt;"",$G$27=M60,$G$27&lt;&gt;""),Data!J59,IF(AND(Data!$N$4=10,Data!K59&lt;&gt;"",$G$27=M60,$G$27&lt;&gt;""),Data!K59,""))))))))))</f>
        <v/>
      </c>
      <c r="C60" s="129" t="str">
        <f t="shared" si="0"/>
        <v/>
      </c>
      <c r="D60" s="44"/>
      <c r="E60" s="45"/>
      <c r="F60" s="45"/>
      <c r="G60" s="45"/>
      <c r="H60" s="45"/>
      <c r="I60" s="45"/>
      <c r="J60" s="45"/>
      <c r="K60" s="45"/>
      <c r="L60" s="45"/>
      <c r="M60" s="137" t="str">
        <f>IF(AND(Data!$N$7=1,Data!B59&lt;&gt;""),Data!B59,IF(AND(Data!$N$7=2,Data!C59&lt;&gt;""),Data!C59,IF(AND(Data!$N$7=3,Data!D59&lt;&gt;""),Data!D59,IF(AND(Data!$N$7=4,Data!E59&lt;&gt;""),Data!E59,IF(AND(Data!$N$7=5,Data!F59&lt;&gt;""),Data!F59,IF(AND(Data!$N$7=6,Data!G59&lt;&gt;""),Data!G59,IF(AND(Data!$N$7=7,Data!H59&lt;&gt;""),Data!H59,IF(AND(Data!$N$7=8,Data!I59&lt;&gt;""),Data!I59,IF(AND(Data!$N$7=9,Data!J59&lt;&gt;""),Data!J59,IF(AND(Data!$N$7=10,Data!K59&lt;&gt;""),Data!K59,""))))))))))</f>
        <v>F</v>
      </c>
      <c r="N60" s="45"/>
      <c r="O60" s="45"/>
      <c r="P60" s="46"/>
      <c r="Q60" s="46"/>
      <c r="R60" s="46"/>
      <c r="S60" s="46"/>
      <c r="T60" s="46"/>
      <c r="U60" s="46"/>
      <c r="V60" s="46"/>
      <c r="W60" s="46"/>
      <c r="X60" s="42"/>
      <c r="Y60" s="42"/>
    </row>
    <row r="61" spans="2:25" s="43" customFormat="1" ht="12.75" customHeight="1" x14ac:dyDescent="0.15">
      <c r="B61" s="129" t="str">
        <f>IF(AND(Data!$N$4=1,Data!B60&lt;&gt;"", $G$27=M61, $G$27&lt;&gt;""),Data!B60,IF(AND(Data!$N$4=2,Data!C60&lt;&gt;"",$G$27=M61,$G$27&lt;&gt;""),Data!C60,IF(AND(Data!$N$4=3,Data!D60&lt;&gt;"",$G$27=M61,$G$27&lt;&gt;""),Data!D60,IF(AND(Data!$N$4=4,Data!E60&lt;&gt;"",$G$27=M61,$G$27&lt;&gt;""),Data!E60,IF(AND(Data!$N$4=5,Data!F60&lt;&gt;"",$G$27=M61,$G$27&lt;&gt;""),Data!F60,IF(AND(Data!$N$4=6,Data!G60&lt;&gt;"",$G$27=M61,$G$27&lt;&gt;""),Data!G60,IF(AND(Data!$N$4=7,Data!H60&lt;&gt;"",$G$27=M61,$G$27&lt;&gt;""),Data!H60,IF(AND(Data!$N$4=8,Data!I60&lt;&gt;"",$G$27=M61,$G$27&lt;&gt;""),Data!I60,IF(AND(Data!$N$4=9,Data!J60&lt;&gt;"",$G$27=M61,$G$27&lt;&gt;""),Data!J60,IF(AND(Data!$N$4=10,Data!K60&lt;&gt;"",$G$27=M61,$G$27&lt;&gt;""),Data!K60,""))))))))))</f>
        <v/>
      </c>
      <c r="C61" s="129" t="str">
        <f t="shared" si="0"/>
        <v/>
      </c>
      <c r="D61" s="44"/>
      <c r="E61" s="45"/>
      <c r="F61" s="45"/>
      <c r="G61" s="45"/>
      <c r="H61" s="45"/>
      <c r="I61" s="45"/>
      <c r="J61" s="45"/>
      <c r="K61" s="45"/>
      <c r="L61" s="45"/>
      <c r="M61" s="137" t="str">
        <f>IF(AND(Data!$N$7=1,Data!B60&lt;&gt;""),Data!B60,IF(AND(Data!$N$7=2,Data!C60&lt;&gt;""),Data!C60,IF(AND(Data!$N$7=3,Data!D60&lt;&gt;""),Data!D60,IF(AND(Data!$N$7=4,Data!E60&lt;&gt;""),Data!E60,IF(AND(Data!$N$7=5,Data!F60&lt;&gt;""),Data!F60,IF(AND(Data!$N$7=6,Data!G60&lt;&gt;""),Data!G60,IF(AND(Data!$N$7=7,Data!H60&lt;&gt;""),Data!H60,IF(AND(Data!$N$7=8,Data!I60&lt;&gt;""),Data!I60,IF(AND(Data!$N$7=9,Data!J60&lt;&gt;""),Data!J60,IF(AND(Data!$N$7=10,Data!K60&lt;&gt;""),Data!K60,""))))))))))</f>
        <v>F</v>
      </c>
      <c r="N61" s="45"/>
      <c r="O61" s="45"/>
      <c r="P61" s="46"/>
      <c r="Q61" s="46"/>
      <c r="R61" s="46"/>
      <c r="S61" s="46"/>
      <c r="T61" s="46"/>
      <c r="U61" s="46"/>
      <c r="V61" s="46"/>
      <c r="W61" s="46"/>
      <c r="X61" s="42"/>
      <c r="Y61" s="42"/>
    </row>
    <row r="62" spans="2:25" s="43" customFormat="1" ht="12.75" customHeight="1" x14ac:dyDescent="0.15">
      <c r="B62" s="129">
        <f>IF(AND(Data!$N$4=1,Data!B61&lt;&gt;"", $G$27=M62, $G$27&lt;&gt;""),Data!B61,IF(AND(Data!$N$4=2,Data!C61&lt;&gt;"",$G$27=M62,$G$27&lt;&gt;""),Data!C61,IF(AND(Data!$N$4=3,Data!D61&lt;&gt;"",$G$27=M62,$G$27&lt;&gt;""),Data!D61,IF(AND(Data!$N$4=4,Data!E61&lt;&gt;"",$G$27=M62,$G$27&lt;&gt;""),Data!E61,IF(AND(Data!$N$4=5,Data!F61&lt;&gt;"",$G$27=M62,$G$27&lt;&gt;""),Data!F61,IF(AND(Data!$N$4=6,Data!G61&lt;&gt;"",$G$27=M62,$G$27&lt;&gt;""),Data!G61,IF(AND(Data!$N$4=7,Data!H61&lt;&gt;"",$G$27=M62,$G$27&lt;&gt;""),Data!H61,IF(AND(Data!$N$4=8,Data!I61&lt;&gt;"",$G$27=M62,$G$27&lt;&gt;""),Data!I61,IF(AND(Data!$N$4=9,Data!J61&lt;&gt;"",$G$27=M62,$G$27&lt;&gt;""),Data!J61,IF(AND(Data!$N$4=10,Data!K61&lt;&gt;"",$G$27=M62,$G$27&lt;&gt;""),Data!K61,""))))))))))</f>
        <v>4170</v>
      </c>
      <c r="C62" s="129">
        <f t="shared" si="0"/>
        <v>0.47874357337301859</v>
      </c>
      <c r="D62" s="44"/>
      <c r="E62" s="45"/>
      <c r="F62" s="45"/>
      <c r="G62" s="45"/>
      <c r="H62" s="45"/>
      <c r="I62" s="45"/>
      <c r="J62" s="45"/>
      <c r="K62" s="45"/>
      <c r="L62" s="45"/>
      <c r="M62" s="137" t="str">
        <f>IF(AND(Data!$N$7=1,Data!B61&lt;&gt;""),Data!B61,IF(AND(Data!$N$7=2,Data!C61&lt;&gt;""),Data!C61,IF(AND(Data!$N$7=3,Data!D61&lt;&gt;""),Data!D61,IF(AND(Data!$N$7=4,Data!E61&lt;&gt;""),Data!E61,IF(AND(Data!$N$7=5,Data!F61&lt;&gt;""),Data!F61,IF(AND(Data!$N$7=6,Data!G61&lt;&gt;""),Data!G61,IF(AND(Data!$N$7=7,Data!H61&lt;&gt;""),Data!H61,IF(AND(Data!$N$7=8,Data!I61&lt;&gt;""),Data!I61,IF(AND(Data!$N$7=9,Data!J61&lt;&gt;""),Data!J61,IF(AND(Data!$N$7=10,Data!K61&lt;&gt;""),Data!K61,""))))))))))</f>
        <v>M</v>
      </c>
      <c r="N62" s="45"/>
      <c r="O62" s="45"/>
      <c r="P62" s="46"/>
      <c r="Q62" s="46"/>
      <c r="R62" s="46"/>
      <c r="S62" s="46"/>
      <c r="T62" s="46"/>
      <c r="U62" s="46"/>
      <c r="V62" s="46"/>
      <c r="W62" s="46"/>
      <c r="X62" s="42"/>
      <c r="Y62" s="42"/>
    </row>
    <row r="63" spans="2:25" s="43" customFormat="1" ht="12.75" customHeight="1" x14ac:dyDescent="0.15">
      <c r="B63" s="129">
        <f>IF(AND(Data!$N$4=1,Data!B62&lt;&gt;"", $G$27=M63, $G$27&lt;&gt;""),Data!B62,IF(AND(Data!$N$4=2,Data!C62&lt;&gt;"",$G$27=M63,$G$27&lt;&gt;""),Data!C62,IF(AND(Data!$N$4=3,Data!D62&lt;&gt;"",$G$27=M63,$G$27&lt;&gt;""),Data!D62,IF(AND(Data!$N$4=4,Data!E62&lt;&gt;"",$G$27=M63,$G$27&lt;&gt;""),Data!E62,IF(AND(Data!$N$4=5,Data!F62&lt;&gt;"",$G$27=M63,$G$27&lt;&gt;""),Data!F62,IF(AND(Data!$N$4=6,Data!G62&lt;&gt;"",$G$27=M63,$G$27&lt;&gt;""),Data!G62,IF(AND(Data!$N$4=7,Data!H62&lt;&gt;"",$G$27=M63,$G$27&lt;&gt;""),Data!H62,IF(AND(Data!$N$4=8,Data!I62&lt;&gt;"",$G$27=M63,$G$27&lt;&gt;""),Data!I62,IF(AND(Data!$N$4=9,Data!J62&lt;&gt;"",$G$27=M63,$G$27&lt;&gt;""),Data!J62,IF(AND(Data!$N$4=10,Data!K62&lt;&gt;"",$G$27=M63,$G$27&lt;&gt;""),Data!K62,""))))))))))</f>
        <v>4170</v>
      </c>
      <c r="C63" s="129">
        <f t="shared" si="0"/>
        <v>0.47874357337301859</v>
      </c>
      <c r="D63" s="44"/>
      <c r="E63" s="45"/>
      <c r="F63" s="45"/>
      <c r="G63" s="45"/>
      <c r="H63" s="45"/>
      <c r="I63" s="45"/>
      <c r="J63" s="45"/>
      <c r="K63" s="45"/>
      <c r="L63" s="45"/>
      <c r="M63" s="137" t="str">
        <f>IF(AND(Data!$N$7=1,Data!B62&lt;&gt;""),Data!B62,IF(AND(Data!$N$7=2,Data!C62&lt;&gt;""),Data!C62,IF(AND(Data!$N$7=3,Data!D62&lt;&gt;""),Data!D62,IF(AND(Data!$N$7=4,Data!E62&lt;&gt;""),Data!E62,IF(AND(Data!$N$7=5,Data!F62&lt;&gt;""),Data!F62,IF(AND(Data!$N$7=6,Data!G62&lt;&gt;""),Data!G62,IF(AND(Data!$N$7=7,Data!H62&lt;&gt;""),Data!H62,IF(AND(Data!$N$7=8,Data!I62&lt;&gt;""),Data!I62,IF(AND(Data!$N$7=9,Data!J62&lt;&gt;""),Data!J62,IF(AND(Data!$N$7=10,Data!K62&lt;&gt;""),Data!K62,""))))))))))</f>
        <v>M</v>
      </c>
      <c r="N63" s="45"/>
      <c r="O63" s="45"/>
      <c r="P63" s="46"/>
      <c r="Q63" s="46"/>
      <c r="R63" s="46"/>
      <c r="S63" s="46"/>
      <c r="T63" s="46"/>
      <c r="U63" s="46"/>
      <c r="V63" s="46"/>
      <c r="W63" s="46"/>
      <c r="X63" s="42"/>
      <c r="Y63" s="42"/>
    </row>
    <row r="64" spans="2:25" s="43" customFormat="1" ht="12.75" customHeight="1" x14ac:dyDescent="0.15">
      <c r="B64" s="129">
        <f>IF(AND(Data!$N$4=1,Data!B63&lt;&gt;"", $G$27=M64, $G$27&lt;&gt;""),Data!B63,IF(AND(Data!$N$4=2,Data!C63&lt;&gt;"",$G$27=M64,$G$27&lt;&gt;""),Data!C63,IF(AND(Data!$N$4=3,Data!D63&lt;&gt;"",$G$27=M64,$G$27&lt;&gt;""),Data!D63,IF(AND(Data!$N$4=4,Data!E63&lt;&gt;"",$G$27=M64,$G$27&lt;&gt;""),Data!E63,IF(AND(Data!$N$4=5,Data!F63&lt;&gt;"",$G$27=M64,$G$27&lt;&gt;""),Data!F63,IF(AND(Data!$N$4=6,Data!G63&lt;&gt;"",$G$27=M64,$G$27&lt;&gt;""),Data!G63,IF(AND(Data!$N$4=7,Data!H63&lt;&gt;"",$G$27=M64,$G$27&lt;&gt;""),Data!H63,IF(AND(Data!$N$4=8,Data!I63&lt;&gt;"",$G$27=M64,$G$27&lt;&gt;""),Data!I63,IF(AND(Data!$N$4=9,Data!J63&lt;&gt;"",$G$27=M64,$G$27&lt;&gt;""),Data!J63,IF(AND(Data!$N$4=10,Data!K63&lt;&gt;"",$G$27=M64,$G$27&lt;&gt;""),Data!K63,""))))))))))</f>
        <v>4170</v>
      </c>
      <c r="C64" s="129">
        <f t="shared" si="0"/>
        <v>0.47874357337301859</v>
      </c>
      <c r="D64" s="44"/>
      <c r="E64" s="45"/>
      <c r="F64" s="45"/>
      <c r="G64" s="45"/>
      <c r="H64" s="45"/>
      <c r="I64" s="45"/>
      <c r="J64" s="45"/>
      <c r="K64" s="45"/>
      <c r="L64" s="45"/>
      <c r="M64" s="137" t="str">
        <f>IF(AND(Data!$N$7=1,Data!B63&lt;&gt;""),Data!B63,IF(AND(Data!$N$7=2,Data!C63&lt;&gt;""),Data!C63,IF(AND(Data!$N$7=3,Data!D63&lt;&gt;""),Data!D63,IF(AND(Data!$N$7=4,Data!E63&lt;&gt;""),Data!E63,IF(AND(Data!$N$7=5,Data!F63&lt;&gt;""),Data!F63,IF(AND(Data!$N$7=6,Data!G63&lt;&gt;""),Data!G63,IF(AND(Data!$N$7=7,Data!H63&lt;&gt;""),Data!H63,IF(AND(Data!$N$7=8,Data!I63&lt;&gt;""),Data!I63,IF(AND(Data!$N$7=9,Data!J63&lt;&gt;""),Data!J63,IF(AND(Data!$N$7=10,Data!K63&lt;&gt;""),Data!K63,""))))))))))</f>
        <v>M</v>
      </c>
      <c r="N64" s="45"/>
      <c r="O64" s="45"/>
      <c r="P64" s="46"/>
      <c r="Q64" s="46"/>
      <c r="R64" s="46"/>
      <c r="S64" s="46"/>
      <c r="T64" s="46"/>
      <c r="U64" s="46"/>
      <c r="V64" s="46"/>
      <c r="W64" s="46"/>
      <c r="X64" s="42"/>
      <c r="Y64" s="42"/>
    </row>
    <row r="65" spans="2:25" s="43" customFormat="1" ht="12.75" customHeight="1" x14ac:dyDescent="0.15">
      <c r="B65" s="129">
        <f>IF(AND(Data!$N$4=1,Data!B64&lt;&gt;"", $G$27=M65, $G$27&lt;&gt;""),Data!B64,IF(AND(Data!$N$4=2,Data!C64&lt;&gt;"",$G$27=M65,$G$27&lt;&gt;""),Data!C64,IF(AND(Data!$N$4=3,Data!D64&lt;&gt;"",$G$27=M65,$G$27&lt;&gt;""),Data!D64,IF(AND(Data!$N$4=4,Data!E64&lt;&gt;"",$G$27=M65,$G$27&lt;&gt;""),Data!E64,IF(AND(Data!$N$4=5,Data!F64&lt;&gt;"",$G$27=M65,$G$27&lt;&gt;""),Data!F64,IF(AND(Data!$N$4=6,Data!G64&lt;&gt;"",$G$27=M65,$G$27&lt;&gt;""),Data!G64,IF(AND(Data!$N$4=7,Data!H64&lt;&gt;"",$G$27=M65,$G$27&lt;&gt;""),Data!H64,IF(AND(Data!$N$4=8,Data!I64&lt;&gt;"",$G$27=M65,$G$27&lt;&gt;""),Data!I64,IF(AND(Data!$N$4=9,Data!J64&lt;&gt;"",$G$27=M65,$G$27&lt;&gt;""),Data!J64,IF(AND(Data!$N$4=10,Data!K64&lt;&gt;"",$G$27=M65,$G$27&lt;&gt;""),Data!K64,""))))))))))</f>
        <v>4171</v>
      </c>
      <c r="C65" s="129">
        <f t="shared" si="0"/>
        <v>0.47975184445937968</v>
      </c>
      <c r="D65" s="44"/>
      <c r="E65" s="45"/>
      <c r="F65" s="45"/>
      <c r="G65" s="45"/>
      <c r="H65" s="45"/>
      <c r="I65" s="45"/>
      <c r="J65" s="45"/>
      <c r="K65" s="45"/>
      <c r="L65" s="45"/>
      <c r="M65" s="137" t="str">
        <f>IF(AND(Data!$N$7=1,Data!B64&lt;&gt;""),Data!B64,IF(AND(Data!$N$7=2,Data!C64&lt;&gt;""),Data!C64,IF(AND(Data!$N$7=3,Data!D64&lt;&gt;""),Data!D64,IF(AND(Data!$N$7=4,Data!E64&lt;&gt;""),Data!E64,IF(AND(Data!$N$7=5,Data!F64&lt;&gt;""),Data!F64,IF(AND(Data!$N$7=6,Data!G64&lt;&gt;""),Data!G64,IF(AND(Data!$N$7=7,Data!H64&lt;&gt;""),Data!H64,IF(AND(Data!$N$7=8,Data!I64&lt;&gt;""),Data!I64,IF(AND(Data!$N$7=9,Data!J64&lt;&gt;""),Data!J64,IF(AND(Data!$N$7=10,Data!K64&lt;&gt;""),Data!K64,""))))))))))</f>
        <v>M</v>
      </c>
      <c r="N65" s="45"/>
      <c r="O65" s="45"/>
      <c r="P65" s="46"/>
      <c r="Q65" s="46"/>
      <c r="R65" s="46"/>
      <c r="S65" s="46"/>
      <c r="T65" s="46"/>
      <c r="U65" s="46"/>
      <c r="V65" s="46"/>
      <c r="W65" s="46"/>
      <c r="X65" s="42"/>
      <c r="Y65" s="42"/>
    </row>
    <row r="66" spans="2:25" s="43" customFormat="1" ht="12.75" customHeight="1" x14ac:dyDescent="0.15">
      <c r="B66" s="129">
        <f>IF(AND(Data!$N$4=1,Data!B65&lt;&gt;"", $G$27=M66, $G$27&lt;&gt;""),Data!B65,IF(AND(Data!$N$4=2,Data!C65&lt;&gt;"",$G$27=M66,$G$27&lt;&gt;""),Data!C65,IF(AND(Data!$N$4=3,Data!D65&lt;&gt;"",$G$27=M66,$G$27&lt;&gt;""),Data!D65,IF(AND(Data!$N$4=4,Data!E65&lt;&gt;"",$G$27=M66,$G$27&lt;&gt;""),Data!E65,IF(AND(Data!$N$4=5,Data!F65&lt;&gt;"",$G$27=M66,$G$27&lt;&gt;""),Data!F65,IF(AND(Data!$N$4=6,Data!G65&lt;&gt;"",$G$27=M66,$G$27&lt;&gt;""),Data!G65,IF(AND(Data!$N$4=7,Data!H65&lt;&gt;"",$G$27=M66,$G$27&lt;&gt;""),Data!H65,IF(AND(Data!$N$4=8,Data!I65&lt;&gt;"",$G$27=M66,$G$27&lt;&gt;""),Data!I65,IF(AND(Data!$N$4=9,Data!J65&lt;&gt;"",$G$27=M66,$G$27&lt;&gt;""),Data!J65,IF(AND(Data!$N$4=10,Data!K65&lt;&gt;"",$G$27=M66,$G$27&lt;&gt;""),Data!K65,""))))))))))</f>
        <v>4171</v>
      </c>
      <c r="C66" s="129">
        <f t="shared" si="0"/>
        <v>0.47975184445937968</v>
      </c>
      <c r="D66" s="44"/>
      <c r="E66" s="45"/>
      <c r="F66" s="45"/>
      <c r="G66" s="45"/>
      <c r="H66" s="45"/>
      <c r="I66" s="45"/>
      <c r="J66" s="45"/>
      <c r="K66" s="45"/>
      <c r="L66" s="45"/>
      <c r="M66" s="137" t="str">
        <f>IF(AND(Data!$N$7=1,Data!B65&lt;&gt;""),Data!B65,IF(AND(Data!$N$7=2,Data!C65&lt;&gt;""),Data!C65,IF(AND(Data!$N$7=3,Data!D65&lt;&gt;""),Data!D65,IF(AND(Data!$N$7=4,Data!E65&lt;&gt;""),Data!E65,IF(AND(Data!$N$7=5,Data!F65&lt;&gt;""),Data!F65,IF(AND(Data!$N$7=6,Data!G65&lt;&gt;""),Data!G65,IF(AND(Data!$N$7=7,Data!H65&lt;&gt;""),Data!H65,IF(AND(Data!$N$7=8,Data!I65&lt;&gt;""),Data!I65,IF(AND(Data!$N$7=9,Data!J65&lt;&gt;""),Data!J65,IF(AND(Data!$N$7=10,Data!K65&lt;&gt;""),Data!K65,""))))))))))</f>
        <v>M</v>
      </c>
      <c r="N66" s="45"/>
      <c r="O66" s="45"/>
      <c r="P66" s="46"/>
      <c r="Q66" s="46"/>
      <c r="R66" s="46"/>
      <c r="S66" s="46"/>
      <c r="T66" s="46"/>
      <c r="U66" s="46"/>
      <c r="V66" s="46"/>
      <c r="W66" s="46"/>
      <c r="X66" s="42"/>
      <c r="Y66" s="42"/>
    </row>
    <row r="67" spans="2:25" s="43" customFormat="1" ht="12.75" customHeight="1" x14ac:dyDescent="0.15">
      <c r="B67" s="129" t="str">
        <f>IF(AND(Data!$N$4=1,Data!B66&lt;&gt;"", $G$27=M67, $G$27&lt;&gt;""),Data!B66,IF(AND(Data!$N$4=2,Data!C66&lt;&gt;"",$G$27=M67,$G$27&lt;&gt;""),Data!C66,IF(AND(Data!$N$4=3,Data!D66&lt;&gt;"",$G$27=M67,$G$27&lt;&gt;""),Data!D66,IF(AND(Data!$N$4=4,Data!E66&lt;&gt;"",$G$27=M67,$G$27&lt;&gt;""),Data!E66,IF(AND(Data!$N$4=5,Data!F66&lt;&gt;"",$G$27=M67,$G$27&lt;&gt;""),Data!F66,IF(AND(Data!$N$4=6,Data!G66&lt;&gt;"",$G$27=M67,$G$27&lt;&gt;""),Data!G66,IF(AND(Data!$N$4=7,Data!H66&lt;&gt;"",$G$27=M67,$G$27&lt;&gt;""),Data!H66,IF(AND(Data!$N$4=8,Data!I66&lt;&gt;"",$G$27=M67,$G$27&lt;&gt;""),Data!I66,IF(AND(Data!$N$4=9,Data!J66&lt;&gt;"",$G$27=M67,$G$27&lt;&gt;""),Data!J66,IF(AND(Data!$N$4=10,Data!K66&lt;&gt;"",$G$27=M67,$G$27&lt;&gt;""),Data!K66,""))))))))))</f>
        <v/>
      </c>
      <c r="C67" s="129" t="str">
        <f t="shared" si="0"/>
        <v/>
      </c>
      <c r="D67" s="44"/>
      <c r="E67" s="45"/>
      <c r="F67" s="45"/>
      <c r="G67" s="45"/>
      <c r="H67" s="45"/>
      <c r="I67" s="45"/>
      <c r="J67" s="45"/>
      <c r="K67" s="45"/>
      <c r="L67" s="45"/>
      <c r="M67" s="137" t="str">
        <f>IF(AND(Data!$N$7=1,Data!B66&lt;&gt;""),Data!B66,IF(AND(Data!$N$7=2,Data!C66&lt;&gt;""),Data!C66,IF(AND(Data!$N$7=3,Data!D66&lt;&gt;""),Data!D66,IF(AND(Data!$N$7=4,Data!E66&lt;&gt;""),Data!E66,IF(AND(Data!$N$7=5,Data!F66&lt;&gt;""),Data!F66,IF(AND(Data!$N$7=6,Data!G66&lt;&gt;""),Data!G66,IF(AND(Data!$N$7=7,Data!H66&lt;&gt;""),Data!H66,IF(AND(Data!$N$7=8,Data!I66&lt;&gt;""),Data!I66,IF(AND(Data!$N$7=9,Data!J66&lt;&gt;""),Data!J66,IF(AND(Data!$N$7=10,Data!K66&lt;&gt;""),Data!K66,""))))))))))</f>
        <v>F</v>
      </c>
      <c r="N67" s="45"/>
      <c r="O67" s="45"/>
      <c r="P67" s="46"/>
      <c r="Q67" s="46"/>
      <c r="R67" s="46"/>
      <c r="S67" s="46"/>
      <c r="T67" s="46"/>
      <c r="U67" s="46"/>
      <c r="V67" s="46"/>
      <c r="W67" s="46"/>
      <c r="X67" s="42"/>
      <c r="Y67" s="42"/>
    </row>
    <row r="68" spans="2:25" s="43" customFormat="1" ht="12.75" customHeight="1" x14ac:dyDescent="0.15">
      <c r="B68" s="129" t="str">
        <f>IF(AND(Data!$N$4=1,Data!B67&lt;&gt;"", $G$27=M68, $G$27&lt;&gt;""),Data!B67,IF(AND(Data!$N$4=2,Data!C67&lt;&gt;"",$G$27=M68,$G$27&lt;&gt;""),Data!C67,IF(AND(Data!$N$4=3,Data!D67&lt;&gt;"",$G$27=M68,$G$27&lt;&gt;""),Data!D67,IF(AND(Data!$N$4=4,Data!E67&lt;&gt;"",$G$27=M68,$G$27&lt;&gt;""),Data!E67,IF(AND(Data!$N$4=5,Data!F67&lt;&gt;"",$G$27=M68,$G$27&lt;&gt;""),Data!F67,IF(AND(Data!$N$4=6,Data!G67&lt;&gt;"",$G$27=M68,$G$27&lt;&gt;""),Data!G67,IF(AND(Data!$N$4=7,Data!H67&lt;&gt;"",$G$27=M68,$G$27&lt;&gt;""),Data!H67,IF(AND(Data!$N$4=8,Data!I67&lt;&gt;"",$G$27=M68,$G$27&lt;&gt;""),Data!I67,IF(AND(Data!$N$4=9,Data!J67&lt;&gt;"",$G$27=M68,$G$27&lt;&gt;""),Data!J67,IF(AND(Data!$N$4=10,Data!K67&lt;&gt;"",$G$27=M68,$G$27&lt;&gt;""),Data!K67,""))))))))))</f>
        <v/>
      </c>
      <c r="C68" s="129" t="str">
        <f t="shared" ref="C68:C131" si="1">IF(B68&lt;&gt;"",(B68-$F$18)/$H$18,"")</f>
        <v/>
      </c>
      <c r="D68" s="44"/>
      <c r="E68" s="45"/>
      <c r="F68" s="45"/>
      <c r="G68" s="45"/>
      <c r="H68" s="45"/>
      <c r="I68" s="45"/>
      <c r="J68" s="45"/>
      <c r="K68" s="45"/>
      <c r="L68" s="45"/>
      <c r="M68" s="137" t="str">
        <f>IF(AND(Data!$N$7=1,Data!B67&lt;&gt;""),Data!B67,IF(AND(Data!$N$7=2,Data!C67&lt;&gt;""),Data!C67,IF(AND(Data!$N$7=3,Data!D67&lt;&gt;""),Data!D67,IF(AND(Data!$N$7=4,Data!E67&lt;&gt;""),Data!E67,IF(AND(Data!$N$7=5,Data!F67&lt;&gt;""),Data!F67,IF(AND(Data!$N$7=6,Data!G67&lt;&gt;""),Data!G67,IF(AND(Data!$N$7=7,Data!H67&lt;&gt;""),Data!H67,IF(AND(Data!$N$7=8,Data!I67&lt;&gt;""),Data!I67,IF(AND(Data!$N$7=9,Data!J67&lt;&gt;""),Data!J67,IF(AND(Data!$N$7=10,Data!K67&lt;&gt;""),Data!K67,""))))))))))</f>
        <v>F</v>
      </c>
      <c r="N68" s="45"/>
      <c r="O68" s="45"/>
      <c r="P68" s="46"/>
      <c r="Q68" s="46"/>
      <c r="R68" s="46"/>
      <c r="S68" s="46"/>
      <c r="T68" s="46"/>
      <c r="U68" s="46"/>
      <c r="V68" s="46"/>
      <c r="W68" s="46"/>
      <c r="X68" s="42"/>
      <c r="Y68" s="42"/>
    </row>
    <row r="69" spans="2:25" s="43" customFormat="1" ht="12.75" customHeight="1" x14ac:dyDescent="0.15">
      <c r="B69" s="129">
        <f>IF(AND(Data!$N$4=1,Data!B68&lt;&gt;"", $G$27=M69, $G$27&lt;&gt;""),Data!B68,IF(AND(Data!$N$4=2,Data!C68&lt;&gt;"",$G$27=M69,$G$27&lt;&gt;""),Data!C68,IF(AND(Data!$N$4=3,Data!D68&lt;&gt;"",$G$27=M69,$G$27&lt;&gt;""),Data!D68,IF(AND(Data!$N$4=4,Data!E68&lt;&gt;"",$G$27=M69,$G$27&lt;&gt;""),Data!E68,IF(AND(Data!$N$4=5,Data!F68&lt;&gt;"",$G$27=M69,$G$27&lt;&gt;""),Data!F68,IF(AND(Data!$N$4=6,Data!G68&lt;&gt;"",$G$27=M69,$G$27&lt;&gt;""),Data!G68,IF(AND(Data!$N$4=7,Data!H68&lt;&gt;"",$G$27=M69,$G$27&lt;&gt;""),Data!H68,IF(AND(Data!$N$4=8,Data!I68&lt;&gt;"",$G$27=M69,$G$27&lt;&gt;""),Data!I68,IF(AND(Data!$N$4=9,Data!J68&lt;&gt;"",$G$27=M69,$G$27&lt;&gt;""),Data!J68,IF(AND(Data!$N$4=10,Data!K68&lt;&gt;"",$G$27=M69,$G$27&lt;&gt;""),Data!K68,""))))))))))</f>
        <v>4208</v>
      </c>
      <c r="C69" s="129">
        <f t="shared" si="1"/>
        <v>0.51705787465474129</v>
      </c>
      <c r="D69" s="44"/>
      <c r="E69" s="45"/>
      <c r="F69" s="45"/>
      <c r="G69" s="45"/>
      <c r="H69" s="45"/>
      <c r="I69" s="45"/>
      <c r="J69" s="45"/>
      <c r="K69" s="45"/>
      <c r="L69" s="45"/>
      <c r="M69" s="137" t="str">
        <f>IF(AND(Data!$N$7=1,Data!B68&lt;&gt;""),Data!B68,IF(AND(Data!$N$7=2,Data!C68&lt;&gt;""),Data!C68,IF(AND(Data!$N$7=3,Data!D68&lt;&gt;""),Data!D68,IF(AND(Data!$N$7=4,Data!E68&lt;&gt;""),Data!E68,IF(AND(Data!$N$7=5,Data!F68&lt;&gt;""),Data!F68,IF(AND(Data!$N$7=6,Data!G68&lt;&gt;""),Data!G68,IF(AND(Data!$N$7=7,Data!H68&lt;&gt;""),Data!H68,IF(AND(Data!$N$7=8,Data!I68&lt;&gt;""),Data!I68,IF(AND(Data!$N$7=9,Data!J68&lt;&gt;""),Data!J68,IF(AND(Data!$N$7=10,Data!K68&lt;&gt;""),Data!K68,""))))))))))</f>
        <v>M</v>
      </c>
      <c r="N69" s="45"/>
      <c r="O69" s="45"/>
      <c r="P69" s="46"/>
      <c r="Q69" s="46"/>
      <c r="R69" s="46"/>
      <c r="S69" s="46"/>
      <c r="T69" s="46"/>
      <c r="U69" s="46"/>
      <c r="V69" s="46"/>
      <c r="W69" s="46"/>
      <c r="X69" s="42"/>
      <c r="Y69" s="42"/>
    </row>
    <row r="70" spans="2:25" s="43" customFormat="1" ht="12.75" customHeight="1" x14ac:dyDescent="0.15">
      <c r="B70" s="129">
        <f>IF(AND(Data!$N$4=1,Data!B69&lt;&gt;"", $G$27=M70, $G$27&lt;&gt;""),Data!B69,IF(AND(Data!$N$4=2,Data!C69&lt;&gt;"",$G$27=M70,$G$27&lt;&gt;""),Data!C69,IF(AND(Data!$N$4=3,Data!D69&lt;&gt;"",$G$27=M70,$G$27&lt;&gt;""),Data!D69,IF(AND(Data!$N$4=4,Data!E69&lt;&gt;"",$G$27=M70,$G$27&lt;&gt;""),Data!E69,IF(AND(Data!$N$4=5,Data!F69&lt;&gt;"",$G$27=M70,$G$27&lt;&gt;""),Data!F69,IF(AND(Data!$N$4=6,Data!G69&lt;&gt;"",$G$27=M70,$G$27&lt;&gt;""),Data!G69,IF(AND(Data!$N$4=7,Data!H69&lt;&gt;"",$G$27=M70,$G$27&lt;&gt;""),Data!H69,IF(AND(Data!$N$4=8,Data!I69&lt;&gt;"",$G$27=M70,$G$27&lt;&gt;""),Data!I69,IF(AND(Data!$N$4=9,Data!J69&lt;&gt;"",$G$27=M70,$G$27&lt;&gt;""),Data!J69,IF(AND(Data!$N$4=10,Data!K69&lt;&gt;"",$G$27=M70,$G$27&lt;&gt;""),Data!K69,""))))))))))</f>
        <v>4214</v>
      </c>
      <c r="C70" s="129">
        <f t="shared" si="1"/>
        <v>0.52310750117290805</v>
      </c>
      <c r="D70" s="44"/>
      <c r="E70" s="45"/>
      <c r="F70" s="45"/>
      <c r="G70" s="45"/>
      <c r="H70" s="45"/>
      <c r="I70" s="45"/>
      <c r="J70" s="45"/>
      <c r="K70" s="45"/>
      <c r="L70" s="45"/>
      <c r="M70" s="137" t="str">
        <f>IF(AND(Data!$N$7=1,Data!B69&lt;&gt;""),Data!B69,IF(AND(Data!$N$7=2,Data!C69&lt;&gt;""),Data!C69,IF(AND(Data!$N$7=3,Data!D69&lt;&gt;""),Data!D69,IF(AND(Data!$N$7=4,Data!E69&lt;&gt;""),Data!E69,IF(AND(Data!$N$7=5,Data!F69&lt;&gt;""),Data!F69,IF(AND(Data!$N$7=6,Data!G69&lt;&gt;""),Data!G69,IF(AND(Data!$N$7=7,Data!H69&lt;&gt;""),Data!H69,IF(AND(Data!$N$7=8,Data!I69&lt;&gt;""),Data!I69,IF(AND(Data!$N$7=9,Data!J69&lt;&gt;""),Data!J69,IF(AND(Data!$N$7=10,Data!K69&lt;&gt;""),Data!K69,""))))))))))</f>
        <v>M</v>
      </c>
      <c r="N70" s="45"/>
      <c r="O70" s="45"/>
      <c r="P70" s="46"/>
      <c r="Q70" s="46"/>
      <c r="R70" s="46"/>
      <c r="S70" s="46"/>
      <c r="T70" s="46"/>
      <c r="U70" s="46"/>
      <c r="V70" s="46"/>
      <c r="W70" s="46"/>
      <c r="X70" s="42"/>
      <c r="Y70" s="42"/>
    </row>
    <row r="71" spans="2:25" s="43" customFormat="1" ht="12.75" customHeight="1" x14ac:dyDescent="0.15">
      <c r="B71" s="129">
        <f>IF(AND(Data!$N$4=1,Data!B70&lt;&gt;"", $G$27=M71, $G$27&lt;&gt;""),Data!B70,IF(AND(Data!$N$4=2,Data!C70&lt;&gt;"",$G$27=M71,$G$27&lt;&gt;""),Data!C70,IF(AND(Data!$N$4=3,Data!D70&lt;&gt;"",$G$27=M71,$G$27&lt;&gt;""),Data!D70,IF(AND(Data!$N$4=4,Data!E70&lt;&gt;"",$G$27=M71,$G$27&lt;&gt;""),Data!E70,IF(AND(Data!$N$4=5,Data!F70&lt;&gt;"",$G$27=M71,$G$27&lt;&gt;""),Data!F70,IF(AND(Data!$N$4=6,Data!G70&lt;&gt;"",$G$27=M71,$G$27&lt;&gt;""),Data!G70,IF(AND(Data!$N$4=7,Data!H70&lt;&gt;"",$G$27=M71,$G$27&lt;&gt;""),Data!H70,IF(AND(Data!$N$4=8,Data!I70&lt;&gt;"",$G$27=M71,$G$27&lt;&gt;""),Data!I70,IF(AND(Data!$N$4=9,Data!J70&lt;&gt;"",$G$27=M71,$G$27&lt;&gt;""),Data!J70,IF(AND(Data!$N$4=10,Data!K70&lt;&gt;"",$G$27=M71,$G$27&lt;&gt;""),Data!K70,""))))))))))</f>
        <v>4219</v>
      </c>
      <c r="C71" s="129">
        <f t="shared" si="1"/>
        <v>0.52814885660471367</v>
      </c>
      <c r="D71" s="44"/>
      <c r="E71" s="45"/>
      <c r="F71" s="45"/>
      <c r="G71" s="45"/>
      <c r="H71" s="45"/>
      <c r="I71" s="45"/>
      <c r="J71" s="45"/>
      <c r="K71" s="45"/>
      <c r="L71" s="45"/>
      <c r="M71" s="137" t="str">
        <f>IF(AND(Data!$N$7=1,Data!B70&lt;&gt;""),Data!B70,IF(AND(Data!$N$7=2,Data!C70&lt;&gt;""),Data!C70,IF(AND(Data!$N$7=3,Data!D70&lt;&gt;""),Data!D70,IF(AND(Data!$N$7=4,Data!E70&lt;&gt;""),Data!E70,IF(AND(Data!$N$7=5,Data!F70&lt;&gt;""),Data!F70,IF(AND(Data!$N$7=6,Data!G70&lt;&gt;""),Data!G70,IF(AND(Data!$N$7=7,Data!H70&lt;&gt;""),Data!H70,IF(AND(Data!$N$7=8,Data!I70&lt;&gt;""),Data!I70,IF(AND(Data!$N$7=9,Data!J70&lt;&gt;""),Data!J70,IF(AND(Data!$N$7=10,Data!K70&lt;&gt;""),Data!K70,""))))))))))</f>
        <v>M</v>
      </c>
      <c r="N71" s="45"/>
      <c r="O71" s="45"/>
      <c r="P71" s="46"/>
      <c r="Q71" s="46"/>
      <c r="R71" s="46"/>
      <c r="S71" s="46"/>
      <c r="T71" s="46"/>
      <c r="U71" s="46"/>
      <c r="V71" s="46"/>
      <c r="W71" s="46"/>
      <c r="X71" s="42"/>
      <c r="Y71" s="42"/>
    </row>
    <row r="72" spans="2:25" s="43" customFormat="1" ht="12.75" customHeight="1" x14ac:dyDescent="0.15">
      <c r="B72" s="129" t="str">
        <f>IF(AND(Data!$N$4=1,Data!B71&lt;&gt;"", $G$27=M72, $G$27&lt;&gt;""),Data!B71,IF(AND(Data!$N$4=2,Data!C71&lt;&gt;"",$G$27=M72,$G$27&lt;&gt;""),Data!C71,IF(AND(Data!$N$4=3,Data!D71&lt;&gt;"",$G$27=M72,$G$27&lt;&gt;""),Data!D71,IF(AND(Data!$N$4=4,Data!E71&lt;&gt;"",$G$27=M72,$G$27&lt;&gt;""),Data!E71,IF(AND(Data!$N$4=5,Data!F71&lt;&gt;"",$G$27=M72,$G$27&lt;&gt;""),Data!F71,IF(AND(Data!$N$4=6,Data!G71&lt;&gt;"",$G$27=M72,$G$27&lt;&gt;""),Data!G71,IF(AND(Data!$N$4=7,Data!H71&lt;&gt;"",$G$27=M72,$G$27&lt;&gt;""),Data!H71,IF(AND(Data!$N$4=8,Data!I71&lt;&gt;"",$G$27=M72,$G$27&lt;&gt;""),Data!I71,IF(AND(Data!$N$4=9,Data!J71&lt;&gt;"",$G$27=M72,$G$27&lt;&gt;""),Data!J71,IF(AND(Data!$N$4=10,Data!K71&lt;&gt;"",$G$27=M72,$G$27&lt;&gt;""),Data!K71,""))))))))))</f>
        <v/>
      </c>
      <c r="C72" s="129" t="str">
        <f t="shared" si="1"/>
        <v/>
      </c>
      <c r="D72" s="44"/>
      <c r="E72" s="45"/>
      <c r="F72" s="45"/>
      <c r="G72" s="45"/>
      <c r="H72" s="45"/>
      <c r="I72" s="45"/>
      <c r="J72" s="45"/>
      <c r="K72" s="45"/>
      <c r="L72" s="45"/>
      <c r="M72" s="137" t="str">
        <f>IF(AND(Data!$N$7=1,Data!B71&lt;&gt;""),Data!B71,IF(AND(Data!$N$7=2,Data!C71&lt;&gt;""),Data!C71,IF(AND(Data!$N$7=3,Data!D71&lt;&gt;""),Data!D71,IF(AND(Data!$N$7=4,Data!E71&lt;&gt;""),Data!E71,IF(AND(Data!$N$7=5,Data!F71&lt;&gt;""),Data!F71,IF(AND(Data!$N$7=6,Data!G71&lt;&gt;""),Data!G71,IF(AND(Data!$N$7=7,Data!H71&lt;&gt;""),Data!H71,IF(AND(Data!$N$7=8,Data!I71&lt;&gt;""),Data!I71,IF(AND(Data!$N$7=9,Data!J71&lt;&gt;""),Data!J71,IF(AND(Data!$N$7=10,Data!K71&lt;&gt;""),Data!K71,""))))))))))</f>
        <v>F</v>
      </c>
      <c r="N72" s="45"/>
      <c r="O72" s="45"/>
      <c r="P72" s="46"/>
      <c r="Q72" s="46"/>
      <c r="R72" s="46"/>
      <c r="S72" s="46"/>
      <c r="T72" s="46"/>
      <c r="U72" s="46"/>
      <c r="V72" s="46"/>
      <c r="W72" s="46"/>
      <c r="X72" s="42"/>
      <c r="Y72" s="42"/>
    </row>
    <row r="73" spans="2:25" s="43" customFormat="1" ht="12.75" customHeight="1" x14ac:dyDescent="0.15">
      <c r="B73" s="129" t="str">
        <f>IF(AND(Data!$N$4=1,Data!B72&lt;&gt;"", $G$27=M73, $G$27&lt;&gt;""),Data!B72,IF(AND(Data!$N$4=2,Data!C72&lt;&gt;"",$G$27=M73,$G$27&lt;&gt;""),Data!C72,IF(AND(Data!$N$4=3,Data!D72&lt;&gt;"",$G$27=M73,$G$27&lt;&gt;""),Data!D72,IF(AND(Data!$N$4=4,Data!E72&lt;&gt;"",$G$27=M73,$G$27&lt;&gt;""),Data!E72,IF(AND(Data!$N$4=5,Data!F72&lt;&gt;"",$G$27=M73,$G$27&lt;&gt;""),Data!F72,IF(AND(Data!$N$4=6,Data!G72&lt;&gt;"",$G$27=M73,$G$27&lt;&gt;""),Data!G72,IF(AND(Data!$N$4=7,Data!H72&lt;&gt;"",$G$27=M73,$G$27&lt;&gt;""),Data!H72,IF(AND(Data!$N$4=8,Data!I72&lt;&gt;"",$G$27=M73,$G$27&lt;&gt;""),Data!I72,IF(AND(Data!$N$4=9,Data!J72&lt;&gt;"",$G$27=M73,$G$27&lt;&gt;""),Data!J72,IF(AND(Data!$N$4=10,Data!K72&lt;&gt;"",$G$27=M73,$G$27&lt;&gt;""),Data!K72,""))))))))))</f>
        <v/>
      </c>
      <c r="C73" s="129" t="str">
        <f t="shared" si="1"/>
        <v/>
      </c>
      <c r="D73" s="44"/>
      <c r="E73" s="45"/>
      <c r="F73" s="45"/>
      <c r="G73" s="45"/>
      <c r="H73" s="45"/>
      <c r="I73" s="45"/>
      <c r="J73" s="45"/>
      <c r="K73" s="45"/>
      <c r="L73" s="45"/>
      <c r="M73" s="137" t="str">
        <f>IF(AND(Data!$N$7=1,Data!B72&lt;&gt;""),Data!B72,IF(AND(Data!$N$7=2,Data!C72&lt;&gt;""),Data!C72,IF(AND(Data!$N$7=3,Data!D72&lt;&gt;""),Data!D72,IF(AND(Data!$N$7=4,Data!E72&lt;&gt;""),Data!E72,IF(AND(Data!$N$7=5,Data!F72&lt;&gt;""),Data!F72,IF(AND(Data!$N$7=6,Data!G72&lt;&gt;""),Data!G72,IF(AND(Data!$N$7=7,Data!H72&lt;&gt;""),Data!H72,IF(AND(Data!$N$7=8,Data!I72&lt;&gt;""),Data!I72,IF(AND(Data!$N$7=9,Data!J72&lt;&gt;""),Data!J72,IF(AND(Data!$N$7=10,Data!K72&lt;&gt;""),Data!K72,""))))))))))</f>
        <v>F</v>
      </c>
      <c r="N73" s="45"/>
      <c r="O73" s="45"/>
      <c r="P73" s="46"/>
      <c r="Q73" s="46"/>
      <c r="R73" s="46"/>
      <c r="S73" s="46"/>
      <c r="T73" s="46"/>
      <c r="U73" s="46"/>
      <c r="V73" s="46"/>
      <c r="W73" s="46"/>
      <c r="X73" s="42"/>
      <c r="Y73" s="42"/>
    </row>
    <row r="74" spans="2:25" s="43" customFormat="1" ht="12.75" customHeight="1" x14ac:dyDescent="0.15">
      <c r="B74" s="129" t="str">
        <f>IF(AND(Data!$N$4=1,Data!B73&lt;&gt;"", $G$27=M74, $G$27&lt;&gt;""),Data!B73,IF(AND(Data!$N$4=2,Data!C73&lt;&gt;"",$G$27=M74,$G$27&lt;&gt;""),Data!C73,IF(AND(Data!$N$4=3,Data!D73&lt;&gt;"",$G$27=M74,$G$27&lt;&gt;""),Data!D73,IF(AND(Data!$N$4=4,Data!E73&lt;&gt;"",$G$27=M74,$G$27&lt;&gt;""),Data!E73,IF(AND(Data!$N$4=5,Data!F73&lt;&gt;"",$G$27=M74,$G$27&lt;&gt;""),Data!F73,IF(AND(Data!$N$4=6,Data!G73&lt;&gt;"",$G$27=M74,$G$27&lt;&gt;""),Data!G73,IF(AND(Data!$N$4=7,Data!H73&lt;&gt;"",$G$27=M74,$G$27&lt;&gt;""),Data!H73,IF(AND(Data!$N$4=8,Data!I73&lt;&gt;"",$G$27=M74,$G$27&lt;&gt;""),Data!I73,IF(AND(Data!$N$4=9,Data!J73&lt;&gt;"",$G$27=M74,$G$27&lt;&gt;""),Data!J73,IF(AND(Data!$N$4=10,Data!K73&lt;&gt;"",$G$27=M74,$G$27&lt;&gt;""),Data!K73,""))))))))))</f>
        <v/>
      </c>
      <c r="C74" s="129" t="str">
        <f t="shared" si="1"/>
        <v/>
      </c>
      <c r="D74" s="44"/>
      <c r="E74" s="45"/>
      <c r="F74" s="45"/>
      <c r="G74" s="45"/>
      <c r="H74" s="45"/>
      <c r="I74" s="45"/>
      <c r="J74" s="45"/>
      <c r="K74" s="45"/>
      <c r="L74" s="45"/>
      <c r="M74" s="137" t="str">
        <f>IF(AND(Data!$N$7=1,Data!B73&lt;&gt;""),Data!B73,IF(AND(Data!$N$7=2,Data!C73&lt;&gt;""),Data!C73,IF(AND(Data!$N$7=3,Data!D73&lt;&gt;""),Data!D73,IF(AND(Data!$N$7=4,Data!E73&lt;&gt;""),Data!E73,IF(AND(Data!$N$7=5,Data!F73&lt;&gt;""),Data!F73,IF(AND(Data!$N$7=6,Data!G73&lt;&gt;""),Data!G73,IF(AND(Data!$N$7=7,Data!H73&lt;&gt;""),Data!H73,IF(AND(Data!$N$7=8,Data!I73&lt;&gt;""),Data!I73,IF(AND(Data!$N$7=9,Data!J73&lt;&gt;""),Data!J73,IF(AND(Data!$N$7=10,Data!K73&lt;&gt;""),Data!K73,""))))))))))</f>
        <v>F</v>
      </c>
      <c r="N74" s="45"/>
      <c r="O74" s="45"/>
      <c r="P74" s="46"/>
      <c r="Q74" s="46"/>
      <c r="R74" s="46"/>
      <c r="S74" s="46"/>
      <c r="T74" s="46"/>
      <c r="U74" s="46"/>
      <c r="V74" s="46"/>
      <c r="W74" s="46"/>
      <c r="X74" s="42"/>
      <c r="Y74" s="42"/>
    </row>
    <row r="75" spans="2:25" s="43" customFormat="1" ht="12.75" customHeight="1" x14ac:dyDescent="0.15">
      <c r="B75" s="129">
        <f>IF(AND(Data!$N$4=1,Data!B74&lt;&gt;"", $G$27=M75, $G$27&lt;&gt;""),Data!B74,IF(AND(Data!$N$4=2,Data!C74&lt;&gt;"",$G$27=M75,$G$27&lt;&gt;""),Data!C74,IF(AND(Data!$N$4=3,Data!D74&lt;&gt;"",$G$27=M75,$G$27&lt;&gt;""),Data!D74,IF(AND(Data!$N$4=4,Data!E74&lt;&gt;"",$G$27=M75,$G$27&lt;&gt;""),Data!E74,IF(AND(Data!$N$4=5,Data!F74&lt;&gt;"",$G$27=M75,$G$27&lt;&gt;""),Data!F74,IF(AND(Data!$N$4=6,Data!G74&lt;&gt;"",$G$27=M75,$G$27&lt;&gt;""),Data!G74,IF(AND(Data!$N$4=7,Data!H74&lt;&gt;"",$G$27=M75,$G$27&lt;&gt;""),Data!H74,IF(AND(Data!$N$4=8,Data!I74&lt;&gt;"",$G$27=M75,$G$27&lt;&gt;""),Data!I74,IF(AND(Data!$N$4=9,Data!J74&lt;&gt;"",$G$27=M75,$G$27&lt;&gt;""),Data!J74,IF(AND(Data!$N$4=10,Data!K74&lt;&gt;"",$G$27=M75,$G$27&lt;&gt;""),Data!K74,""))))))))))</f>
        <v>4412</v>
      </c>
      <c r="C75" s="129">
        <f t="shared" si="1"/>
        <v>0.72274517627241064</v>
      </c>
      <c r="D75" s="44"/>
      <c r="E75" s="45"/>
      <c r="F75" s="45"/>
      <c r="G75" s="45"/>
      <c r="H75" s="45"/>
      <c r="I75" s="45"/>
      <c r="J75" s="45"/>
      <c r="K75" s="45"/>
      <c r="L75" s="45"/>
      <c r="M75" s="137" t="str">
        <f>IF(AND(Data!$N$7=1,Data!B74&lt;&gt;""),Data!B74,IF(AND(Data!$N$7=2,Data!C74&lt;&gt;""),Data!C74,IF(AND(Data!$N$7=3,Data!D74&lt;&gt;""),Data!D74,IF(AND(Data!$N$7=4,Data!E74&lt;&gt;""),Data!E74,IF(AND(Data!$N$7=5,Data!F74&lt;&gt;""),Data!F74,IF(AND(Data!$N$7=6,Data!G74&lt;&gt;""),Data!G74,IF(AND(Data!$N$7=7,Data!H74&lt;&gt;""),Data!H74,IF(AND(Data!$N$7=8,Data!I74&lt;&gt;""),Data!I74,IF(AND(Data!$N$7=9,Data!J74&lt;&gt;""),Data!J74,IF(AND(Data!$N$7=10,Data!K74&lt;&gt;""),Data!K74,""))))))))))</f>
        <v>M</v>
      </c>
      <c r="N75" s="45"/>
      <c r="O75" s="45"/>
      <c r="P75" s="46"/>
      <c r="Q75" s="46"/>
      <c r="R75" s="46"/>
      <c r="S75" s="46"/>
      <c r="T75" s="46"/>
      <c r="U75" s="46"/>
      <c r="V75" s="46"/>
      <c r="W75" s="46"/>
      <c r="X75" s="42"/>
      <c r="Y75" s="42"/>
    </row>
    <row r="76" spans="2:25" s="43" customFormat="1" ht="12.75" customHeight="1" x14ac:dyDescent="0.15">
      <c r="B76" s="129">
        <f>IF(AND(Data!$N$4=1,Data!B75&lt;&gt;"", $G$27=M76, $G$27&lt;&gt;""),Data!B75,IF(AND(Data!$N$4=2,Data!C75&lt;&gt;"",$G$27=M76,$G$27&lt;&gt;""),Data!C75,IF(AND(Data!$N$4=3,Data!D75&lt;&gt;"",$G$27=M76,$G$27&lt;&gt;""),Data!D75,IF(AND(Data!$N$4=4,Data!E75&lt;&gt;"",$G$27=M76,$G$27&lt;&gt;""),Data!E75,IF(AND(Data!$N$4=5,Data!F75&lt;&gt;"",$G$27=M76,$G$27&lt;&gt;""),Data!F75,IF(AND(Data!$N$4=6,Data!G75&lt;&gt;"",$G$27=M76,$G$27&lt;&gt;""),Data!G75,IF(AND(Data!$N$4=7,Data!H75&lt;&gt;"",$G$27=M76,$G$27&lt;&gt;""),Data!H75,IF(AND(Data!$N$4=8,Data!I75&lt;&gt;"",$G$27=M76,$G$27&lt;&gt;""),Data!I75,IF(AND(Data!$N$4=9,Data!J75&lt;&gt;"",$G$27=M76,$G$27&lt;&gt;""),Data!J75,IF(AND(Data!$N$4=10,Data!K75&lt;&gt;"",$G$27=M76,$G$27&lt;&gt;""),Data!K75,""))))))))))</f>
        <v>4424</v>
      </c>
      <c r="C76" s="129">
        <f t="shared" si="1"/>
        <v>0.73484442930874416</v>
      </c>
      <c r="D76" s="44"/>
      <c r="E76" s="45"/>
      <c r="F76" s="45"/>
      <c r="G76" s="45"/>
      <c r="H76" s="45"/>
      <c r="I76" s="45"/>
      <c r="J76" s="45"/>
      <c r="K76" s="45"/>
      <c r="L76" s="45"/>
      <c r="M76" s="137" t="str">
        <f>IF(AND(Data!$N$7=1,Data!B75&lt;&gt;""),Data!B75,IF(AND(Data!$N$7=2,Data!C75&lt;&gt;""),Data!C75,IF(AND(Data!$N$7=3,Data!D75&lt;&gt;""),Data!D75,IF(AND(Data!$N$7=4,Data!E75&lt;&gt;""),Data!E75,IF(AND(Data!$N$7=5,Data!F75&lt;&gt;""),Data!F75,IF(AND(Data!$N$7=6,Data!G75&lt;&gt;""),Data!G75,IF(AND(Data!$N$7=7,Data!H75&lt;&gt;""),Data!H75,IF(AND(Data!$N$7=8,Data!I75&lt;&gt;""),Data!I75,IF(AND(Data!$N$7=9,Data!J75&lt;&gt;""),Data!J75,IF(AND(Data!$N$7=10,Data!K75&lt;&gt;""),Data!K75,""))))))))))</f>
        <v>M</v>
      </c>
      <c r="N76" s="45"/>
      <c r="O76" s="45"/>
      <c r="P76" s="46"/>
      <c r="Q76" s="46"/>
      <c r="R76" s="46"/>
      <c r="S76" s="46"/>
      <c r="T76" s="46"/>
      <c r="U76" s="46"/>
      <c r="V76" s="46"/>
      <c r="W76" s="46"/>
      <c r="X76" s="42"/>
      <c r="Y76" s="42"/>
    </row>
    <row r="77" spans="2:25" s="43" customFormat="1" ht="12.75" customHeight="1" x14ac:dyDescent="0.15">
      <c r="B77" s="129" t="str">
        <f>IF(AND(Data!$N$4=1,Data!B76&lt;&gt;"", $G$27=M77, $G$27&lt;&gt;""),Data!B76,IF(AND(Data!$N$4=2,Data!C76&lt;&gt;"",$G$27=M77,$G$27&lt;&gt;""),Data!C76,IF(AND(Data!$N$4=3,Data!D76&lt;&gt;"",$G$27=M77,$G$27&lt;&gt;""),Data!D76,IF(AND(Data!$N$4=4,Data!E76&lt;&gt;"",$G$27=M77,$G$27&lt;&gt;""),Data!E76,IF(AND(Data!$N$4=5,Data!F76&lt;&gt;"",$G$27=M77,$G$27&lt;&gt;""),Data!F76,IF(AND(Data!$N$4=6,Data!G76&lt;&gt;"",$G$27=M77,$G$27&lt;&gt;""),Data!G76,IF(AND(Data!$N$4=7,Data!H76&lt;&gt;"",$G$27=M77,$G$27&lt;&gt;""),Data!H76,IF(AND(Data!$N$4=8,Data!I76&lt;&gt;"",$G$27=M77,$G$27&lt;&gt;""),Data!I76,IF(AND(Data!$N$4=9,Data!J76&lt;&gt;"",$G$27=M77,$G$27&lt;&gt;""),Data!J76,IF(AND(Data!$N$4=10,Data!K76&lt;&gt;"",$G$27=M77,$G$27&lt;&gt;""),Data!K76,""))))))))))</f>
        <v/>
      </c>
      <c r="C77" s="129" t="str">
        <f t="shared" si="1"/>
        <v/>
      </c>
      <c r="D77" s="44"/>
      <c r="E77" s="45"/>
      <c r="F77" s="45"/>
      <c r="G77" s="45"/>
      <c r="H77" s="45"/>
      <c r="I77" s="45"/>
      <c r="J77" s="45"/>
      <c r="K77" s="45"/>
      <c r="L77" s="45"/>
      <c r="M77" s="137" t="str">
        <f>IF(AND(Data!$N$7=1,Data!B76&lt;&gt;""),Data!B76,IF(AND(Data!$N$7=2,Data!C76&lt;&gt;""),Data!C76,IF(AND(Data!$N$7=3,Data!D76&lt;&gt;""),Data!D76,IF(AND(Data!$N$7=4,Data!E76&lt;&gt;""),Data!E76,IF(AND(Data!$N$7=5,Data!F76&lt;&gt;""),Data!F76,IF(AND(Data!$N$7=6,Data!G76&lt;&gt;""),Data!G76,IF(AND(Data!$N$7=7,Data!H76&lt;&gt;""),Data!H76,IF(AND(Data!$N$7=8,Data!I76&lt;&gt;""),Data!I76,IF(AND(Data!$N$7=9,Data!J76&lt;&gt;""),Data!J76,IF(AND(Data!$N$7=10,Data!K76&lt;&gt;""),Data!K76,""))))))))))</f>
        <v>F</v>
      </c>
      <c r="N77" s="45"/>
      <c r="O77" s="45"/>
      <c r="P77" s="46"/>
      <c r="Q77" s="46"/>
      <c r="R77" s="46"/>
      <c r="S77" s="46"/>
      <c r="T77" s="46"/>
      <c r="U77" s="46"/>
      <c r="V77" s="46"/>
      <c r="W77" s="46"/>
      <c r="X77" s="42"/>
      <c r="Y77" s="42"/>
    </row>
    <row r="78" spans="2:25" s="43" customFormat="1" ht="12.75" customHeight="1" x14ac:dyDescent="0.15">
      <c r="B78" s="129" t="str">
        <f>IF(AND(Data!$N$4=1,Data!B77&lt;&gt;"", $G$27=M78, $G$27&lt;&gt;""),Data!B77,IF(AND(Data!$N$4=2,Data!C77&lt;&gt;"",$G$27=M78,$G$27&lt;&gt;""),Data!C77,IF(AND(Data!$N$4=3,Data!D77&lt;&gt;"",$G$27=M78,$G$27&lt;&gt;""),Data!D77,IF(AND(Data!$N$4=4,Data!E77&lt;&gt;"",$G$27=M78,$G$27&lt;&gt;""),Data!E77,IF(AND(Data!$N$4=5,Data!F77&lt;&gt;"",$G$27=M78,$G$27&lt;&gt;""),Data!F77,IF(AND(Data!$N$4=6,Data!G77&lt;&gt;"",$G$27=M78,$G$27&lt;&gt;""),Data!G77,IF(AND(Data!$N$4=7,Data!H77&lt;&gt;"",$G$27=M78,$G$27&lt;&gt;""),Data!H77,IF(AND(Data!$N$4=8,Data!I77&lt;&gt;"",$G$27=M78,$G$27&lt;&gt;""),Data!I77,IF(AND(Data!$N$4=9,Data!J77&lt;&gt;"",$G$27=M78,$G$27&lt;&gt;""),Data!J77,IF(AND(Data!$N$4=10,Data!K77&lt;&gt;"",$G$27=M78,$G$27&lt;&gt;""),Data!K77,""))))))))))</f>
        <v/>
      </c>
      <c r="C78" s="129" t="str">
        <f t="shared" si="1"/>
        <v/>
      </c>
      <c r="D78" s="44"/>
      <c r="E78" s="45"/>
      <c r="F78" s="45"/>
      <c r="G78" s="45"/>
      <c r="H78" s="45"/>
      <c r="I78" s="45"/>
      <c r="J78" s="45"/>
      <c r="K78" s="45"/>
      <c r="L78" s="45"/>
      <c r="M78" s="137" t="str">
        <f>IF(AND(Data!$N$7=1,Data!B77&lt;&gt;""),Data!B77,IF(AND(Data!$N$7=2,Data!C77&lt;&gt;""),Data!C77,IF(AND(Data!$N$7=3,Data!D77&lt;&gt;""),Data!D77,IF(AND(Data!$N$7=4,Data!E77&lt;&gt;""),Data!E77,IF(AND(Data!$N$7=5,Data!F77&lt;&gt;""),Data!F77,IF(AND(Data!$N$7=6,Data!G77&lt;&gt;""),Data!G77,IF(AND(Data!$N$7=7,Data!H77&lt;&gt;""),Data!H77,IF(AND(Data!$N$7=8,Data!I77&lt;&gt;""),Data!I77,IF(AND(Data!$N$7=9,Data!J77&lt;&gt;""),Data!J77,IF(AND(Data!$N$7=10,Data!K77&lt;&gt;""),Data!K77,""))))))))))</f>
        <v>F</v>
      </c>
      <c r="N78" s="45"/>
      <c r="O78" s="45"/>
      <c r="P78" s="46"/>
      <c r="Q78" s="46"/>
      <c r="R78" s="46"/>
      <c r="S78" s="46"/>
      <c r="T78" s="46"/>
      <c r="U78" s="46"/>
      <c r="V78" s="46"/>
      <c r="W78" s="46"/>
      <c r="X78" s="42"/>
      <c r="Y78" s="42"/>
    </row>
    <row r="79" spans="2:25" s="43" customFormat="1" ht="12.75" customHeight="1" x14ac:dyDescent="0.15">
      <c r="B79" s="129">
        <f>IF(AND(Data!$N$4=1,Data!B78&lt;&gt;"", $G$27=M79, $G$27&lt;&gt;""),Data!B78,IF(AND(Data!$N$4=2,Data!C78&lt;&gt;"",$G$27=M79,$G$27&lt;&gt;""),Data!C78,IF(AND(Data!$N$4=3,Data!D78&lt;&gt;"",$G$27=M79,$G$27&lt;&gt;""),Data!D78,IF(AND(Data!$N$4=4,Data!E78&lt;&gt;"",$G$27=M79,$G$27&lt;&gt;""),Data!E78,IF(AND(Data!$N$4=5,Data!F78&lt;&gt;"",$G$27=M79,$G$27&lt;&gt;""),Data!F78,IF(AND(Data!$N$4=6,Data!G78&lt;&gt;"",$G$27=M79,$G$27&lt;&gt;""),Data!G78,IF(AND(Data!$N$4=7,Data!H78&lt;&gt;"",$G$27=M79,$G$27&lt;&gt;""),Data!H78,IF(AND(Data!$N$4=8,Data!I78&lt;&gt;"",$G$27=M79,$G$27&lt;&gt;""),Data!I78,IF(AND(Data!$N$4=9,Data!J78&lt;&gt;"",$G$27=M79,$G$27&lt;&gt;""),Data!J78,IF(AND(Data!$N$4=10,Data!K78&lt;&gt;"",$G$27=M79,$G$27&lt;&gt;""),Data!K78,""))))))))))</f>
        <v>4742</v>
      </c>
      <c r="C79" s="129">
        <f t="shared" si="1"/>
        <v>1.0554746347715818</v>
      </c>
      <c r="D79" s="44"/>
      <c r="E79" s="45"/>
      <c r="F79" s="45"/>
      <c r="G79" s="45"/>
      <c r="H79" s="45"/>
      <c r="I79" s="45"/>
      <c r="J79" s="45"/>
      <c r="K79" s="45"/>
      <c r="L79" s="45"/>
      <c r="M79" s="137" t="str">
        <f>IF(AND(Data!$N$7=1,Data!B78&lt;&gt;""),Data!B78,IF(AND(Data!$N$7=2,Data!C78&lt;&gt;""),Data!C78,IF(AND(Data!$N$7=3,Data!D78&lt;&gt;""),Data!D78,IF(AND(Data!$N$7=4,Data!E78&lt;&gt;""),Data!E78,IF(AND(Data!$N$7=5,Data!F78&lt;&gt;""),Data!F78,IF(AND(Data!$N$7=6,Data!G78&lt;&gt;""),Data!G78,IF(AND(Data!$N$7=7,Data!H78&lt;&gt;""),Data!H78,IF(AND(Data!$N$7=8,Data!I78&lt;&gt;""),Data!I78,IF(AND(Data!$N$7=9,Data!J78&lt;&gt;""),Data!J78,IF(AND(Data!$N$7=10,Data!K78&lt;&gt;""),Data!K78,""))))))))))</f>
        <v>M</v>
      </c>
      <c r="N79" s="45"/>
      <c r="O79" s="45"/>
      <c r="P79" s="46"/>
      <c r="Q79" s="46"/>
      <c r="R79" s="46"/>
      <c r="S79" s="46"/>
      <c r="T79" s="46"/>
      <c r="U79" s="46"/>
      <c r="V79" s="46"/>
      <c r="W79" s="46"/>
      <c r="X79" s="42"/>
      <c r="Y79" s="42"/>
    </row>
    <row r="80" spans="2:25" s="43" customFormat="1" ht="12.75" customHeight="1" x14ac:dyDescent="0.15">
      <c r="B80" s="129">
        <f>IF(AND(Data!$N$4=1,Data!B79&lt;&gt;"", $G$27=M80, $G$27&lt;&gt;""),Data!B79,IF(AND(Data!$N$4=2,Data!C79&lt;&gt;"",$G$27=M80,$G$27&lt;&gt;""),Data!C79,IF(AND(Data!$N$4=3,Data!D79&lt;&gt;"",$G$27=M80,$G$27&lt;&gt;""),Data!D79,IF(AND(Data!$N$4=4,Data!E79&lt;&gt;"",$G$27=M80,$G$27&lt;&gt;""),Data!E79,IF(AND(Data!$N$4=5,Data!F79&lt;&gt;"",$G$27=M80,$G$27&lt;&gt;""),Data!F79,IF(AND(Data!$N$4=6,Data!G79&lt;&gt;"",$G$27=M80,$G$27&lt;&gt;""),Data!G79,IF(AND(Data!$N$4=7,Data!H79&lt;&gt;"",$G$27=M80,$G$27&lt;&gt;""),Data!H79,IF(AND(Data!$N$4=8,Data!I79&lt;&gt;"",$G$27=M80,$G$27&lt;&gt;""),Data!I79,IF(AND(Data!$N$4=9,Data!J79&lt;&gt;"",$G$27=M80,$G$27&lt;&gt;""),Data!J79,IF(AND(Data!$N$4=10,Data!K79&lt;&gt;"",$G$27=M80,$G$27&lt;&gt;""),Data!K79,""))))))))))</f>
        <v>4764</v>
      </c>
      <c r="C80" s="129">
        <f t="shared" si="1"/>
        <v>1.0776565986715265</v>
      </c>
      <c r="D80" s="44"/>
      <c r="E80" s="45"/>
      <c r="F80" s="45"/>
      <c r="G80" s="45"/>
      <c r="H80" s="45"/>
      <c r="I80" s="45"/>
      <c r="J80" s="45"/>
      <c r="K80" s="45"/>
      <c r="L80" s="45"/>
      <c r="M80" s="137" t="str">
        <f>IF(AND(Data!$N$7=1,Data!B79&lt;&gt;""),Data!B79,IF(AND(Data!$N$7=2,Data!C79&lt;&gt;""),Data!C79,IF(AND(Data!$N$7=3,Data!D79&lt;&gt;""),Data!D79,IF(AND(Data!$N$7=4,Data!E79&lt;&gt;""),Data!E79,IF(AND(Data!$N$7=5,Data!F79&lt;&gt;""),Data!F79,IF(AND(Data!$N$7=6,Data!G79&lt;&gt;""),Data!G79,IF(AND(Data!$N$7=7,Data!H79&lt;&gt;""),Data!H79,IF(AND(Data!$N$7=8,Data!I79&lt;&gt;""),Data!I79,IF(AND(Data!$N$7=9,Data!J79&lt;&gt;""),Data!J79,IF(AND(Data!$N$7=10,Data!K79&lt;&gt;""),Data!K79,""))))))))))</f>
        <v>M</v>
      </c>
      <c r="N80" s="45"/>
      <c r="O80" s="45"/>
      <c r="P80" s="46"/>
      <c r="Q80" s="46"/>
      <c r="R80" s="46"/>
      <c r="S80" s="46"/>
      <c r="T80" s="46"/>
      <c r="U80" s="46"/>
      <c r="V80" s="46"/>
      <c r="W80" s="46"/>
      <c r="X80" s="42"/>
      <c r="Y80" s="42"/>
    </row>
    <row r="81" spans="2:25" s="43" customFormat="1" ht="12.75" customHeight="1" x14ac:dyDescent="0.15">
      <c r="B81" s="129" t="str">
        <f>IF(AND(Data!$N$4=1,Data!B80&lt;&gt;"", $G$27=M81, $G$27&lt;&gt;""),Data!B80,IF(AND(Data!$N$4=2,Data!C80&lt;&gt;"",$G$27=M81,$G$27&lt;&gt;""),Data!C80,IF(AND(Data!$N$4=3,Data!D80&lt;&gt;"",$G$27=M81,$G$27&lt;&gt;""),Data!D80,IF(AND(Data!$N$4=4,Data!E80&lt;&gt;"",$G$27=M81,$G$27&lt;&gt;""),Data!E80,IF(AND(Data!$N$4=5,Data!F80&lt;&gt;"",$G$27=M81,$G$27&lt;&gt;""),Data!F80,IF(AND(Data!$N$4=6,Data!G80&lt;&gt;"",$G$27=M81,$G$27&lt;&gt;""),Data!G80,IF(AND(Data!$N$4=7,Data!H80&lt;&gt;"",$G$27=M81,$G$27&lt;&gt;""),Data!H80,IF(AND(Data!$N$4=8,Data!I80&lt;&gt;"",$G$27=M81,$G$27&lt;&gt;""),Data!I80,IF(AND(Data!$N$4=9,Data!J80&lt;&gt;"",$G$27=M81,$G$27&lt;&gt;""),Data!J80,IF(AND(Data!$N$4=10,Data!K80&lt;&gt;"",$G$27=M81,$G$27&lt;&gt;""),Data!K80,""))))))))))</f>
        <v/>
      </c>
      <c r="C81" s="129" t="str">
        <f t="shared" si="1"/>
        <v/>
      </c>
      <c r="D81" s="44"/>
      <c r="E81" s="45"/>
      <c r="F81" s="45"/>
      <c r="G81" s="45"/>
      <c r="H81" s="45"/>
      <c r="I81" s="45"/>
      <c r="J81" s="45"/>
      <c r="K81" s="45"/>
      <c r="L81" s="45"/>
      <c r="M81" s="137" t="str">
        <f>IF(AND(Data!$N$7=1,Data!B80&lt;&gt;""),Data!B80,IF(AND(Data!$N$7=2,Data!C80&lt;&gt;""),Data!C80,IF(AND(Data!$N$7=3,Data!D80&lt;&gt;""),Data!D80,IF(AND(Data!$N$7=4,Data!E80&lt;&gt;""),Data!E80,IF(AND(Data!$N$7=5,Data!F80&lt;&gt;""),Data!F80,IF(AND(Data!$N$7=6,Data!G80&lt;&gt;""),Data!G80,IF(AND(Data!$N$7=7,Data!H80&lt;&gt;""),Data!H80,IF(AND(Data!$N$7=8,Data!I80&lt;&gt;""),Data!I80,IF(AND(Data!$N$7=9,Data!J80&lt;&gt;""),Data!J80,IF(AND(Data!$N$7=10,Data!K80&lt;&gt;""),Data!K80,""))))))))))</f>
        <v>F</v>
      </c>
      <c r="N81" s="45"/>
      <c r="O81" s="45"/>
      <c r="P81" s="46"/>
      <c r="Q81" s="46"/>
      <c r="R81" s="46"/>
      <c r="S81" s="46"/>
      <c r="T81" s="46"/>
      <c r="U81" s="46"/>
      <c r="V81" s="46"/>
      <c r="W81" s="46"/>
      <c r="X81" s="42"/>
      <c r="Y81" s="42"/>
    </row>
    <row r="82" spans="2:25" s="43" customFormat="1" ht="12.75" customHeight="1" x14ac:dyDescent="0.15">
      <c r="B82" s="129" t="str">
        <f>IF(AND(Data!$N$4=1,Data!B81&lt;&gt;"", $G$27=M82, $G$27&lt;&gt;""),Data!B81,IF(AND(Data!$N$4=2,Data!C81&lt;&gt;"",$G$27=M82,$G$27&lt;&gt;""),Data!C81,IF(AND(Data!$N$4=3,Data!D81&lt;&gt;"",$G$27=M82,$G$27&lt;&gt;""),Data!D81,IF(AND(Data!$N$4=4,Data!E81&lt;&gt;"",$G$27=M82,$G$27&lt;&gt;""),Data!E81,IF(AND(Data!$N$4=5,Data!F81&lt;&gt;"",$G$27=M82,$G$27&lt;&gt;""),Data!F81,IF(AND(Data!$N$4=6,Data!G81&lt;&gt;"",$G$27=M82,$G$27&lt;&gt;""),Data!G81,IF(AND(Data!$N$4=7,Data!H81&lt;&gt;"",$G$27=M82,$G$27&lt;&gt;""),Data!H81,IF(AND(Data!$N$4=8,Data!I81&lt;&gt;"",$G$27=M82,$G$27&lt;&gt;""),Data!I81,IF(AND(Data!$N$4=9,Data!J81&lt;&gt;"",$G$27=M82,$G$27&lt;&gt;""),Data!J81,IF(AND(Data!$N$4=10,Data!K81&lt;&gt;"",$G$27=M82,$G$27&lt;&gt;""),Data!K81,""))))))))))</f>
        <v/>
      </c>
      <c r="C82" s="129" t="str">
        <f t="shared" si="1"/>
        <v/>
      </c>
      <c r="D82" s="44"/>
      <c r="E82" s="45"/>
      <c r="F82" s="45"/>
      <c r="G82" s="45"/>
      <c r="H82" s="45"/>
      <c r="I82" s="45"/>
      <c r="J82" s="45"/>
      <c r="K82" s="45"/>
      <c r="L82" s="45"/>
      <c r="M82" s="137" t="str">
        <f>IF(AND(Data!$N$7=1,Data!B81&lt;&gt;""),Data!B81,IF(AND(Data!$N$7=2,Data!C81&lt;&gt;""),Data!C81,IF(AND(Data!$N$7=3,Data!D81&lt;&gt;""),Data!D81,IF(AND(Data!$N$7=4,Data!E81&lt;&gt;""),Data!E81,IF(AND(Data!$N$7=5,Data!F81&lt;&gt;""),Data!F81,IF(AND(Data!$N$7=6,Data!G81&lt;&gt;""),Data!G81,IF(AND(Data!$N$7=7,Data!H81&lt;&gt;""),Data!H81,IF(AND(Data!$N$7=8,Data!I81&lt;&gt;""),Data!I81,IF(AND(Data!$N$7=9,Data!J81&lt;&gt;""),Data!J81,IF(AND(Data!$N$7=10,Data!K81&lt;&gt;""),Data!K81,""))))))))))</f>
        <v>F</v>
      </c>
      <c r="N82" s="45"/>
      <c r="O82" s="45"/>
      <c r="P82" s="46"/>
      <c r="Q82" s="46"/>
      <c r="R82" s="46"/>
      <c r="S82" s="46"/>
      <c r="T82" s="46"/>
      <c r="U82" s="46"/>
      <c r="V82" s="46"/>
      <c r="W82" s="46"/>
      <c r="X82" s="42"/>
      <c r="Y82" s="42"/>
    </row>
    <row r="83" spans="2:25" s="43" customFormat="1" ht="12.75" customHeight="1" x14ac:dyDescent="0.15">
      <c r="B83" s="129">
        <f>IF(AND(Data!$N$4=1,Data!B82&lt;&gt;"", $G$27=M83, $G$27&lt;&gt;""),Data!B82,IF(AND(Data!$N$4=2,Data!C82&lt;&gt;"",$G$27=M83,$G$27&lt;&gt;""),Data!C82,IF(AND(Data!$N$4=3,Data!D82&lt;&gt;"",$G$27=M83,$G$27&lt;&gt;""),Data!D82,IF(AND(Data!$N$4=4,Data!E82&lt;&gt;"",$G$27=M83,$G$27&lt;&gt;""),Data!E82,IF(AND(Data!$N$4=5,Data!F82&lt;&gt;"",$G$27=M83,$G$27&lt;&gt;""),Data!F82,IF(AND(Data!$N$4=6,Data!G82&lt;&gt;"",$G$27=M83,$G$27&lt;&gt;""),Data!G82,IF(AND(Data!$N$4=7,Data!H82&lt;&gt;"",$G$27=M83,$G$27&lt;&gt;""),Data!H82,IF(AND(Data!$N$4=8,Data!I82&lt;&gt;"",$G$27=M83,$G$27&lt;&gt;""),Data!I82,IF(AND(Data!$N$4=9,Data!J82&lt;&gt;"",$G$27=M83,$G$27&lt;&gt;""),Data!J82,IF(AND(Data!$N$4=10,Data!K82&lt;&gt;"",$G$27=M83,$G$27&lt;&gt;""),Data!K82,""))))))))))</f>
        <v>4837</v>
      </c>
      <c r="C83" s="129">
        <f t="shared" si="1"/>
        <v>1.1512603879758885</v>
      </c>
      <c r="D83" s="44"/>
      <c r="E83" s="45"/>
      <c r="F83" s="45"/>
      <c r="G83" s="45"/>
      <c r="H83" s="45"/>
      <c r="I83" s="45"/>
      <c r="J83" s="45"/>
      <c r="K83" s="45"/>
      <c r="L83" s="45"/>
      <c r="M83" s="137" t="str">
        <f>IF(AND(Data!$N$7=1,Data!B82&lt;&gt;""),Data!B82,IF(AND(Data!$N$7=2,Data!C82&lt;&gt;""),Data!C82,IF(AND(Data!$N$7=3,Data!D82&lt;&gt;""),Data!D82,IF(AND(Data!$N$7=4,Data!E82&lt;&gt;""),Data!E82,IF(AND(Data!$N$7=5,Data!F82&lt;&gt;""),Data!F82,IF(AND(Data!$N$7=6,Data!G82&lt;&gt;""),Data!G82,IF(AND(Data!$N$7=7,Data!H82&lt;&gt;""),Data!H82,IF(AND(Data!$N$7=8,Data!I82&lt;&gt;""),Data!I82,IF(AND(Data!$N$7=9,Data!J82&lt;&gt;""),Data!J82,IF(AND(Data!$N$7=10,Data!K82&lt;&gt;""),Data!K82,""))))))))))</f>
        <v>M</v>
      </c>
      <c r="N83" s="45"/>
      <c r="O83" s="45"/>
      <c r="P83" s="46"/>
      <c r="Q83" s="46"/>
      <c r="R83" s="46"/>
      <c r="S83" s="46"/>
      <c r="T83" s="46"/>
      <c r="U83" s="46"/>
      <c r="V83" s="46"/>
      <c r="W83" s="46"/>
      <c r="X83" s="42"/>
      <c r="Y83" s="42"/>
    </row>
    <row r="84" spans="2:25" s="43" customFormat="1" ht="12.75" customHeight="1" x14ac:dyDescent="0.15">
      <c r="B84" s="129" t="str">
        <f>IF(AND(Data!$N$4=1,Data!B83&lt;&gt;"", $G$27=M84, $G$27&lt;&gt;""),Data!B83,IF(AND(Data!$N$4=2,Data!C83&lt;&gt;"",$G$27=M84,$G$27&lt;&gt;""),Data!C83,IF(AND(Data!$N$4=3,Data!D83&lt;&gt;"",$G$27=M84,$G$27&lt;&gt;""),Data!D83,IF(AND(Data!$N$4=4,Data!E83&lt;&gt;"",$G$27=M84,$G$27&lt;&gt;""),Data!E83,IF(AND(Data!$N$4=5,Data!F83&lt;&gt;"",$G$27=M84,$G$27&lt;&gt;""),Data!F83,IF(AND(Data!$N$4=6,Data!G83&lt;&gt;"",$G$27=M84,$G$27&lt;&gt;""),Data!G83,IF(AND(Data!$N$4=7,Data!H83&lt;&gt;"",$G$27=M84,$G$27&lt;&gt;""),Data!H83,IF(AND(Data!$N$4=8,Data!I83&lt;&gt;"",$G$27=M84,$G$27&lt;&gt;""),Data!I83,IF(AND(Data!$N$4=9,Data!J83&lt;&gt;"",$G$27=M84,$G$27&lt;&gt;""),Data!J83,IF(AND(Data!$N$4=10,Data!K83&lt;&gt;"",$G$27=M84,$G$27&lt;&gt;""),Data!K83,""))))))))))</f>
        <v/>
      </c>
      <c r="C84" s="129" t="str">
        <f t="shared" si="1"/>
        <v/>
      </c>
      <c r="D84" s="44"/>
      <c r="E84" s="45"/>
      <c r="F84" s="45"/>
      <c r="G84" s="45"/>
      <c r="H84" s="45"/>
      <c r="I84" s="45"/>
      <c r="J84" s="45"/>
      <c r="K84" s="45"/>
      <c r="L84" s="45"/>
      <c r="M84" s="137" t="str">
        <f>IF(AND(Data!$N$7=1,Data!B83&lt;&gt;""),Data!B83,IF(AND(Data!$N$7=2,Data!C83&lt;&gt;""),Data!C83,IF(AND(Data!$N$7=3,Data!D83&lt;&gt;""),Data!D83,IF(AND(Data!$N$7=4,Data!E83&lt;&gt;""),Data!E83,IF(AND(Data!$N$7=5,Data!F83&lt;&gt;""),Data!F83,IF(AND(Data!$N$7=6,Data!G83&lt;&gt;""),Data!G83,IF(AND(Data!$N$7=7,Data!H83&lt;&gt;""),Data!H83,IF(AND(Data!$N$7=8,Data!I83&lt;&gt;""),Data!I83,IF(AND(Data!$N$7=9,Data!J83&lt;&gt;""),Data!J83,IF(AND(Data!$N$7=10,Data!K83&lt;&gt;""),Data!K83,""))))))))))</f>
        <v>F</v>
      </c>
      <c r="N84" s="45"/>
      <c r="O84" s="45"/>
      <c r="P84" s="46"/>
      <c r="Q84" s="46"/>
      <c r="R84" s="46"/>
      <c r="S84" s="46"/>
      <c r="T84" s="46"/>
      <c r="U84" s="46"/>
      <c r="V84" s="46"/>
      <c r="W84" s="46"/>
      <c r="X84" s="42"/>
      <c r="Y84" s="42"/>
    </row>
    <row r="85" spans="2:25" s="43" customFormat="1" ht="12.75" customHeight="1" x14ac:dyDescent="0.15">
      <c r="B85" s="129">
        <f>IF(AND(Data!$N$4=1,Data!B84&lt;&gt;"", $G$27=M85, $G$27&lt;&gt;""),Data!B84,IF(AND(Data!$N$4=2,Data!C84&lt;&gt;"",$G$27=M85,$G$27&lt;&gt;""),Data!C84,IF(AND(Data!$N$4=3,Data!D84&lt;&gt;"",$G$27=M85,$G$27&lt;&gt;""),Data!D84,IF(AND(Data!$N$4=4,Data!E84&lt;&gt;"",$G$27=M85,$G$27&lt;&gt;""),Data!E84,IF(AND(Data!$N$4=5,Data!F84&lt;&gt;"",$G$27=M85,$G$27&lt;&gt;""),Data!F84,IF(AND(Data!$N$4=6,Data!G84&lt;&gt;"",$G$27=M85,$G$27&lt;&gt;""),Data!G84,IF(AND(Data!$N$4=7,Data!H84&lt;&gt;"",$G$27=M85,$G$27&lt;&gt;""),Data!H84,IF(AND(Data!$N$4=8,Data!I84&lt;&gt;"",$G$27=M85,$G$27&lt;&gt;""),Data!I84,IF(AND(Data!$N$4=9,Data!J84&lt;&gt;"",$G$27=M85,$G$27&lt;&gt;""),Data!J84,IF(AND(Data!$N$4=10,Data!K84&lt;&gt;"",$G$27=M85,$G$27&lt;&gt;""),Data!K84,""))))))))))</f>
        <v>4927</v>
      </c>
      <c r="C85" s="129">
        <f t="shared" si="1"/>
        <v>1.2420047857483898</v>
      </c>
      <c r="D85" s="44"/>
      <c r="E85" s="45"/>
      <c r="F85" s="45"/>
      <c r="G85" s="45"/>
      <c r="H85" s="45"/>
      <c r="I85" s="45"/>
      <c r="J85" s="45"/>
      <c r="K85" s="45"/>
      <c r="L85" s="45"/>
      <c r="M85" s="137" t="str">
        <f>IF(AND(Data!$N$7=1,Data!B84&lt;&gt;""),Data!B84,IF(AND(Data!$N$7=2,Data!C84&lt;&gt;""),Data!C84,IF(AND(Data!$N$7=3,Data!D84&lt;&gt;""),Data!D84,IF(AND(Data!$N$7=4,Data!E84&lt;&gt;""),Data!E84,IF(AND(Data!$N$7=5,Data!F84&lt;&gt;""),Data!F84,IF(AND(Data!$N$7=6,Data!G84&lt;&gt;""),Data!G84,IF(AND(Data!$N$7=7,Data!H84&lt;&gt;""),Data!H84,IF(AND(Data!$N$7=8,Data!I84&lt;&gt;""),Data!I84,IF(AND(Data!$N$7=9,Data!J84&lt;&gt;""),Data!J84,IF(AND(Data!$N$7=10,Data!K84&lt;&gt;""),Data!K84,""))))))))))</f>
        <v>M</v>
      </c>
      <c r="N85" s="45"/>
      <c r="O85" s="45"/>
      <c r="P85" s="46"/>
      <c r="Q85" s="46"/>
      <c r="R85" s="46"/>
      <c r="S85" s="46"/>
      <c r="T85" s="46"/>
      <c r="U85" s="46"/>
      <c r="V85" s="46"/>
      <c r="W85" s="46"/>
      <c r="X85" s="42"/>
      <c r="Y85" s="42"/>
    </row>
    <row r="86" spans="2:25" s="43" customFormat="1" ht="12.75" customHeight="1" x14ac:dyDescent="0.15">
      <c r="B86" s="129">
        <f>IF(AND(Data!$N$4=1,Data!B85&lt;&gt;"", $G$27=M86, $G$27&lt;&gt;""),Data!B85,IF(AND(Data!$N$4=2,Data!C85&lt;&gt;"",$G$27=M86,$G$27&lt;&gt;""),Data!C85,IF(AND(Data!$N$4=3,Data!D85&lt;&gt;"",$G$27=M86,$G$27&lt;&gt;""),Data!D85,IF(AND(Data!$N$4=4,Data!E85&lt;&gt;"",$G$27=M86,$G$27&lt;&gt;""),Data!E85,IF(AND(Data!$N$4=5,Data!F85&lt;&gt;"",$G$27=M86,$G$27&lt;&gt;""),Data!F85,IF(AND(Data!$N$4=6,Data!G85&lt;&gt;"",$G$27=M86,$G$27&lt;&gt;""),Data!G85,IF(AND(Data!$N$4=7,Data!H85&lt;&gt;"",$G$27=M86,$G$27&lt;&gt;""),Data!H85,IF(AND(Data!$N$4=8,Data!I85&lt;&gt;"",$G$27=M86,$G$27&lt;&gt;""),Data!I85,IF(AND(Data!$N$4=9,Data!J85&lt;&gt;"",$G$27=M86,$G$27&lt;&gt;""),Data!J85,IF(AND(Data!$N$4=10,Data!K85&lt;&gt;"",$G$27=M86,$G$27&lt;&gt;""),Data!K85,""))))))))))</f>
        <v>4965</v>
      </c>
      <c r="C86" s="129">
        <f t="shared" si="1"/>
        <v>1.2803190870301124</v>
      </c>
      <c r="D86" s="44"/>
      <c r="E86" s="45"/>
      <c r="F86" s="45"/>
      <c r="G86" s="45"/>
      <c r="H86" s="45"/>
      <c r="I86" s="45"/>
      <c r="J86" s="45"/>
      <c r="K86" s="45"/>
      <c r="L86" s="45"/>
      <c r="M86" s="137" t="str">
        <f>IF(AND(Data!$N$7=1,Data!B85&lt;&gt;""),Data!B85,IF(AND(Data!$N$7=2,Data!C85&lt;&gt;""),Data!C85,IF(AND(Data!$N$7=3,Data!D85&lt;&gt;""),Data!D85,IF(AND(Data!$N$7=4,Data!E85&lt;&gt;""),Data!E85,IF(AND(Data!$N$7=5,Data!F85&lt;&gt;""),Data!F85,IF(AND(Data!$N$7=6,Data!G85&lt;&gt;""),Data!G85,IF(AND(Data!$N$7=7,Data!H85&lt;&gt;""),Data!H85,IF(AND(Data!$N$7=8,Data!I85&lt;&gt;""),Data!I85,IF(AND(Data!$N$7=9,Data!J85&lt;&gt;""),Data!J85,IF(AND(Data!$N$7=10,Data!K85&lt;&gt;""),Data!K85,""))))))))))</f>
        <v>M</v>
      </c>
      <c r="N86" s="45"/>
      <c r="O86" s="45"/>
      <c r="P86" s="46"/>
      <c r="Q86" s="46"/>
      <c r="R86" s="46"/>
      <c r="S86" s="46"/>
      <c r="T86" s="46"/>
      <c r="U86" s="46"/>
      <c r="V86" s="46"/>
      <c r="W86" s="46"/>
      <c r="X86" s="42"/>
      <c r="Y86" s="42"/>
    </row>
    <row r="87" spans="2:25" s="43" customFormat="1" ht="12.75" customHeight="1" x14ac:dyDescent="0.15">
      <c r="B87" s="129" t="str">
        <f>IF(AND(Data!$N$4=1,Data!B86&lt;&gt;"", $G$27=M87, $G$27&lt;&gt;""),Data!B86,IF(AND(Data!$N$4=2,Data!C86&lt;&gt;"",$G$27=M87,$G$27&lt;&gt;""),Data!C86,IF(AND(Data!$N$4=3,Data!D86&lt;&gt;"",$G$27=M87,$G$27&lt;&gt;""),Data!D86,IF(AND(Data!$N$4=4,Data!E86&lt;&gt;"",$G$27=M87,$G$27&lt;&gt;""),Data!E86,IF(AND(Data!$N$4=5,Data!F86&lt;&gt;"",$G$27=M87,$G$27&lt;&gt;""),Data!F86,IF(AND(Data!$N$4=6,Data!G86&lt;&gt;"",$G$27=M87,$G$27&lt;&gt;""),Data!G86,IF(AND(Data!$N$4=7,Data!H86&lt;&gt;"",$G$27=M87,$G$27&lt;&gt;""),Data!H86,IF(AND(Data!$N$4=8,Data!I86&lt;&gt;"",$G$27=M87,$G$27&lt;&gt;""),Data!I86,IF(AND(Data!$N$4=9,Data!J86&lt;&gt;"",$G$27=M87,$G$27&lt;&gt;""),Data!J86,IF(AND(Data!$N$4=10,Data!K86&lt;&gt;"",$G$27=M87,$G$27&lt;&gt;""),Data!K86,""))))))))))</f>
        <v/>
      </c>
      <c r="C87" s="129" t="str">
        <f t="shared" si="1"/>
        <v/>
      </c>
      <c r="D87" s="44"/>
      <c r="E87" s="45"/>
      <c r="F87" s="45"/>
      <c r="G87" s="45"/>
      <c r="H87" s="45"/>
      <c r="I87" s="45"/>
      <c r="J87" s="45"/>
      <c r="K87" s="45"/>
      <c r="L87" s="45"/>
      <c r="M87" s="137" t="str">
        <f>IF(AND(Data!$N$7=1,Data!B86&lt;&gt;""),Data!B86,IF(AND(Data!$N$7=2,Data!C86&lt;&gt;""),Data!C86,IF(AND(Data!$N$7=3,Data!D86&lt;&gt;""),Data!D86,IF(AND(Data!$N$7=4,Data!E86&lt;&gt;""),Data!E86,IF(AND(Data!$N$7=5,Data!F86&lt;&gt;""),Data!F86,IF(AND(Data!$N$7=6,Data!G86&lt;&gt;""),Data!G86,IF(AND(Data!$N$7=7,Data!H86&lt;&gt;""),Data!H86,IF(AND(Data!$N$7=8,Data!I86&lt;&gt;""),Data!I86,IF(AND(Data!$N$7=9,Data!J86&lt;&gt;""),Data!J86,IF(AND(Data!$N$7=10,Data!K86&lt;&gt;""),Data!K86,""))))))))))</f>
        <v>F</v>
      </c>
      <c r="N87" s="45"/>
      <c r="O87" s="45"/>
      <c r="P87" s="46"/>
      <c r="Q87" s="46"/>
      <c r="R87" s="46"/>
      <c r="S87" s="46"/>
      <c r="T87" s="46"/>
      <c r="U87" s="46"/>
      <c r="V87" s="46"/>
      <c r="W87" s="46"/>
      <c r="X87" s="42"/>
      <c r="Y87" s="42"/>
    </row>
    <row r="88" spans="2:25" s="43" customFormat="1" ht="12.75" customHeight="1" x14ac:dyDescent="0.15">
      <c r="B88" s="129" t="str">
        <f>IF(AND(Data!$N$4=1,Data!B87&lt;&gt;"", $G$27=M88, $G$27&lt;&gt;""),Data!B87,IF(AND(Data!$N$4=2,Data!C87&lt;&gt;"",$G$27=M88,$G$27&lt;&gt;""),Data!C87,IF(AND(Data!$N$4=3,Data!D87&lt;&gt;"",$G$27=M88,$G$27&lt;&gt;""),Data!D87,IF(AND(Data!$N$4=4,Data!E87&lt;&gt;"",$G$27=M88,$G$27&lt;&gt;""),Data!E87,IF(AND(Data!$N$4=5,Data!F87&lt;&gt;"",$G$27=M88,$G$27&lt;&gt;""),Data!F87,IF(AND(Data!$N$4=6,Data!G87&lt;&gt;"",$G$27=M88,$G$27&lt;&gt;""),Data!G87,IF(AND(Data!$N$4=7,Data!H87&lt;&gt;"",$G$27=M88,$G$27&lt;&gt;""),Data!H87,IF(AND(Data!$N$4=8,Data!I87&lt;&gt;"",$G$27=M88,$G$27&lt;&gt;""),Data!I87,IF(AND(Data!$N$4=9,Data!J87&lt;&gt;"",$G$27=M88,$G$27&lt;&gt;""),Data!J87,IF(AND(Data!$N$4=10,Data!K87&lt;&gt;"",$G$27=M88,$G$27&lt;&gt;""),Data!K87,""))))))))))</f>
        <v/>
      </c>
      <c r="C88" s="129" t="str">
        <f t="shared" si="1"/>
        <v/>
      </c>
      <c r="D88" s="44"/>
      <c r="E88" s="45"/>
      <c r="F88" s="45"/>
      <c r="G88" s="45"/>
      <c r="H88" s="45"/>
      <c r="I88" s="45"/>
      <c r="J88" s="45"/>
      <c r="K88" s="45"/>
      <c r="L88" s="45"/>
      <c r="M88" s="137" t="str">
        <f>IF(AND(Data!$N$7=1,Data!B87&lt;&gt;""),Data!B87,IF(AND(Data!$N$7=2,Data!C87&lt;&gt;""),Data!C87,IF(AND(Data!$N$7=3,Data!D87&lt;&gt;""),Data!D87,IF(AND(Data!$N$7=4,Data!E87&lt;&gt;""),Data!E87,IF(AND(Data!$N$7=5,Data!F87&lt;&gt;""),Data!F87,IF(AND(Data!$N$7=6,Data!G87&lt;&gt;""),Data!G87,IF(AND(Data!$N$7=7,Data!H87&lt;&gt;""),Data!H87,IF(AND(Data!$N$7=8,Data!I87&lt;&gt;""),Data!I87,IF(AND(Data!$N$7=9,Data!J87&lt;&gt;""),Data!J87,IF(AND(Data!$N$7=10,Data!K87&lt;&gt;""),Data!K87,""))))))))))</f>
        <v>F</v>
      </c>
      <c r="N88" s="45"/>
      <c r="O88" s="45"/>
      <c r="P88" s="46"/>
      <c r="Q88" s="46"/>
      <c r="R88" s="46"/>
      <c r="S88" s="46"/>
      <c r="T88" s="46"/>
      <c r="U88" s="46"/>
      <c r="V88" s="46"/>
      <c r="W88" s="46"/>
      <c r="X88" s="42"/>
      <c r="Y88" s="42"/>
    </row>
    <row r="89" spans="2:25" s="43" customFormat="1" ht="12.75" customHeight="1" x14ac:dyDescent="0.15">
      <c r="B89" s="129" t="str">
        <f>IF(AND(Data!$N$4=1,Data!B88&lt;&gt;"", $G$27=M89, $G$27&lt;&gt;""),Data!B88,IF(AND(Data!$N$4=2,Data!C88&lt;&gt;"",$G$27=M89,$G$27&lt;&gt;""),Data!C88,IF(AND(Data!$N$4=3,Data!D88&lt;&gt;"",$G$27=M89,$G$27&lt;&gt;""),Data!D88,IF(AND(Data!$N$4=4,Data!E88&lt;&gt;"",$G$27=M89,$G$27&lt;&gt;""),Data!E88,IF(AND(Data!$N$4=5,Data!F88&lt;&gt;"",$G$27=M89,$G$27&lt;&gt;""),Data!F88,IF(AND(Data!$N$4=6,Data!G88&lt;&gt;"",$G$27=M89,$G$27&lt;&gt;""),Data!G88,IF(AND(Data!$N$4=7,Data!H88&lt;&gt;"",$G$27=M89,$G$27&lt;&gt;""),Data!H88,IF(AND(Data!$N$4=8,Data!I88&lt;&gt;"",$G$27=M89,$G$27&lt;&gt;""),Data!I88,IF(AND(Data!$N$4=9,Data!J88&lt;&gt;"",$G$27=M89,$G$27&lt;&gt;""),Data!J88,IF(AND(Data!$N$4=10,Data!K88&lt;&gt;"",$G$27=M89,$G$27&lt;&gt;""),Data!K88,""))))))))))</f>
        <v/>
      </c>
      <c r="C89" s="129" t="str">
        <f t="shared" si="1"/>
        <v/>
      </c>
      <c r="D89" s="44"/>
      <c r="E89" s="45"/>
      <c r="F89" s="45"/>
      <c r="G89" s="45"/>
      <c r="H89" s="45"/>
      <c r="I89" s="45"/>
      <c r="J89" s="45"/>
      <c r="K89" s="45"/>
      <c r="L89" s="45"/>
      <c r="M89" s="137" t="str">
        <f>IF(AND(Data!$N$7=1,Data!B88&lt;&gt;""),Data!B88,IF(AND(Data!$N$7=2,Data!C88&lt;&gt;""),Data!C88,IF(AND(Data!$N$7=3,Data!D88&lt;&gt;""),Data!D88,IF(AND(Data!$N$7=4,Data!E88&lt;&gt;""),Data!E88,IF(AND(Data!$N$7=5,Data!F88&lt;&gt;""),Data!F88,IF(AND(Data!$N$7=6,Data!G88&lt;&gt;""),Data!G88,IF(AND(Data!$N$7=7,Data!H88&lt;&gt;""),Data!H88,IF(AND(Data!$N$7=8,Data!I88&lt;&gt;""),Data!I88,IF(AND(Data!$N$7=9,Data!J88&lt;&gt;""),Data!J88,IF(AND(Data!$N$7=10,Data!K88&lt;&gt;""),Data!K88,""))))))))))</f>
        <v>F</v>
      </c>
      <c r="N89" s="45"/>
      <c r="O89" s="45"/>
      <c r="P89" s="46"/>
      <c r="Q89" s="46"/>
      <c r="R89" s="46"/>
      <c r="S89" s="46"/>
      <c r="T89" s="46"/>
      <c r="U89" s="46"/>
      <c r="V89" s="46"/>
      <c r="W89" s="46"/>
      <c r="X89" s="42"/>
      <c r="Y89" s="42"/>
    </row>
    <row r="90" spans="2:25" s="43" customFormat="1" ht="12.75" customHeight="1" x14ac:dyDescent="0.15">
      <c r="B90" s="129" t="str">
        <f>IF(AND(Data!$N$4=1,Data!B89&lt;&gt;"", $G$27=M90, $G$27&lt;&gt;""),Data!B89,IF(AND(Data!$N$4=2,Data!C89&lt;&gt;"",$G$27=M90,$G$27&lt;&gt;""),Data!C89,IF(AND(Data!$N$4=3,Data!D89&lt;&gt;"",$G$27=M90,$G$27&lt;&gt;""),Data!D89,IF(AND(Data!$N$4=4,Data!E89&lt;&gt;"",$G$27=M90,$G$27&lt;&gt;""),Data!E89,IF(AND(Data!$N$4=5,Data!F89&lt;&gt;"",$G$27=M90,$G$27&lt;&gt;""),Data!F89,IF(AND(Data!$N$4=6,Data!G89&lt;&gt;"",$G$27=M90,$G$27&lt;&gt;""),Data!G89,IF(AND(Data!$N$4=7,Data!H89&lt;&gt;"",$G$27=M90,$G$27&lt;&gt;""),Data!H89,IF(AND(Data!$N$4=8,Data!I89&lt;&gt;"",$G$27=M90,$G$27&lt;&gt;""),Data!I89,IF(AND(Data!$N$4=9,Data!J89&lt;&gt;"",$G$27=M90,$G$27&lt;&gt;""),Data!J89,IF(AND(Data!$N$4=10,Data!K89&lt;&gt;"",$G$27=M90,$G$27&lt;&gt;""),Data!K89,""))))))))))</f>
        <v/>
      </c>
      <c r="C90" s="129" t="str">
        <f t="shared" si="1"/>
        <v/>
      </c>
      <c r="D90" s="44"/>
      <c r="E90" s="45"/>
      <c r="F90" s="45"/>
      <c r="G90" s="45"/>
      <c r="H90" s="45"/>
      <c r="I90" s="45"/>
      <c r="J90" s="45"/>
      <c r="K90" s="45"/>
      <c r="L90" s="45"/>
      <c r="M90" s="137" t="str">
        <f>IF(AND(Data!$N$7=1,Data!B89&lt;&gt;""),Data!B89,IF(AND(Data!$N$7=2,Data!C89&lt;&gt;""),Data!C89,IF(AND(Data!$N$7=3,Data!D89&lt;&gt;""),Data!D89,IF(AND(Data!$N$7=4,Data!E89&lt;&gt;""),Data!E89,IF(AND(Data!$N$7=5,Data!F89&lt;&gt;""),Data!F89,IF(AND(Data!$N$7=6,Data!G89&lt;&gt;""),Data!G89,IF(AND(Data!$N$7=7,Data!H89&lt;&gt;""),Data!H89,IF(AND(Data!$N$7=8,Data!I89&lt;&gt;""),Data!I89,IF(AND(Data!$N$7=9,Data!J89&lt;&gt;""),Data!J89,IF(AND(Data!$N$7=10,Data!K89&lt;&gt;""),Data!K89,""))))))))))</f>
        <v>F</v>
      </c>
      <c r="N90" s="45"/>
      <c r="O90" s="45"/>
      <c r="P90" s="46"/>
      <c r="Q90" s="46"/>
      <c r="R90" s="46"/>
      <c r="S90" s="46"/>
      <c r="T90" s="46"/>
      <c r="U90" s="46"/>
      <c r="V90" s="46"/>
      <c r="W90" s="46"/>
      <c r="X90" s="42"/>
      <c r="Y90" s="42"/>
    </row>
    <row r="91" spans="2:25" s="43" customFormat="1" ht="12.75" customHeight="1" x14ac:dyDescent="0.15">
      <c r="B91" s="129" t="str">
        <f>IF(AND(Data!$N$4=1,Data!B90&lt;&gt;"", $G$27=M91, $G$27&lt;&gt;""),Data!B90,IF(AND(Data!$N$4=2,Data!C90&lt;&gt;"",$G$27=M91,$G$27&lt;&gt;""),Data!C90,IF(AND(Data!$N$4=3,Data!D90&lt;&gt;"",$G$27=M91,$G$27&lt;&gt;""),Data!D90,IF(AND(Data!$N$4=4,Data!E90&lt;&gt;"",$G$27=M91,$G$27&lt;&gt;""),Data!E90,IF(AND(Data!$N$4=5,Data!F90&lt;&gt;"",$G$27=M91,$G$27&lt;&gt;""),Data!F90,IF(AND(Data!$N$4=6,Data!G90&lt;&gt;"",$G$27=M91,$G$27&lt;&gt;""),Data!G90,IF(AND(Data!$N$4=7,Data!H90&lt;&gt;"",$G$27=M91,$G$27&lt;&gt;""),Data!H90,IF(AND(Data!$N$4=8,Data!I90&lt;&gt;"",$G$27=M91,$G$27&lt;&gt;""),Data!I90,IF(AND(Data!$N$4=9,Data!J90&lt;&gt;"",$G$27=M91,$G$27&lt;&gt;""),Data!J90,IF(AND(Data!$N$4=10,Data!K90&lt;&gt;"",$G$27=M91,$G$27&lt;&gt;""),Data!K90,""))))))))))</f>
        <v/>
      </c>
      <c r="C91" s="129" t="str">
        <f t="shared" si="1"/>
        <v/>
      </c>
      <c r="D91" s="44"/>
      <c r="E91" s="45"/>
      <c r="F91" s="45"/>
      <c r="G91" s="45"/>
      <c r="H91" s="45"/>
      <c r="I91" s="45"/>
      <c r="J91" s="45"/>
      <c r="K91" s="45"/>
      <c r="L91" s="45"/>
      <c r="M91" s="137" t="str">
        <f>IF(AND(Data!$N$7=1,Data!B90&lt;&gt;""),Data!B90,IF(AND(Data!$N$7=2,Data!C90&lt;&gt;""),Data!C90,IF(AND(Data!$N$7=3,Data!D90&lt;&gt;""),Data!D90,IF(AND(Data!$N$7=4,Data!E90&lt;&gt;""),Data!E90,IF(AND(Data!$N$7=5,Data!F90&lt;&gt;""),Data!F90,IF(AND(Data!$N$7=6,Data!G90&lt;&gt;""),Data!G90,IF(AND(Data!$N$7=7,Data!H90&lt;&gt;""),Data!H90,IF(AND(Data!$N$7=8,Data!I90&lt;&gt;""),Data!I90,IF(AND(Data!$N$7=9,Data!J90&lt;&gt;""),Data!J90,IF(AND(Data!$N$7=10,Data!K90&lt;&gt;""),Data!K90,""))))))))))</f>
        <v>F</v>
      </c>
      <c r="N91" s="45"/>
      <c r="O91" s="45"/>
      <c r="P91" s="46"/>
      <c r="Q91" s="46"/>
      <c r="R91" s="46"/>
      <c r="S91" s="46"/>
      <c r="T91" s="46"/>
      <c r="U91" s="46"/>
      <c r="V91" s="46"/>
      <c r="W91" s="46"/>
      <c r="X91" s="42"/>
      <c r="Y91" s="42"/>
    </row>
    <row r="92" spans="2:25" s="43" customFormat="1" ht="12.75" customHeight="1" x14ac:dyDescent="0.15">
      <c r="B92" s="129" t="str">
        <f>IF(AND(Data!$N$4=1,Data!B91&lt;&gt;"", $G$27=M92, $G$27&lt;&gt;""),Data!B91,IF(AND(Data!$N$4=2,Data!C91&lt;&gt;"",$G$27=M92,$G$27&lt;&gt;""),Data!C91,IF(AND(Data!$N$4=3,Data!D91&lt;&gt;"",$G$27=M92,$G$27&lt;&gt;""),Data!D91,IF(AND(Data!$N$4=4,Data!E91&lt;&gt;"",$G$27=M92,$G$27&lt;&gt;""),Data!E91,IF(AND(Data!$N$4=5,Data!F91&lt;&gt;"",$G$27=M92,$G$27&lt;&gt;""),Data!F91,IF(AND(Data!$N$4=6,Data!G91&lt;&gt;"",$G$27=M92,$G$27&lt;&gt;""),Data!G91,IF(AND(Data!$N$4=7,Data!H91&lt;&gt;"",$G$27=M92,$G$27&lt;&gt;""),Data!H91,IF(AND(Data!$N$4=8,Data!I91&lt;&gt;"",$G$27=M92,$G$27&lt;&gt;""),Data!I91,IF(AND(Data!$N$4=9,Data!J91&lt;&gt;"",$G$27=M92,$G$27&lt;&gt;""),Data!J91,IF(AND(Data!$N$4=10,Data!K91&lt;&gt;"",$G$27=M92,$G$27&lt;&gt;""),Data!K91,""))))))))))</f>
        <v/>
      </c>
      <c r="C92" s="129" t="str">
        <f t="shared" si="1"/>
        <v/>
      </c>
      <c r="D92" s="44"/>
      <c r="E92" s="42"/>
      <c r="F92" s="42"/>
      <c r="G92" s="42"/>
      <c r="H92" s="45"/>
      <c r="I92" s="45"/>
      <c r="J92" s="45"/>
      <c r="K92" s="45"/>
      <c r="L92" s="45"/>
      <c r="M92" s="137" t="str">
        <f>IF(AND(Data!$N$7=1,Data!B91&lt;&gt;""),Data!B91,IF(AND(Data!$N$7=2,Data!C91&lt;&gt;""),Data!C91,IF(AND(Data!$N$7=3,Data!D91&lt;&gt;""),Data!D91,IF(AND(Data!$N$7=4,Data!E91&lt;&gt;""),Data!E91,IF(AND(Data!$N$7=5,Data!F91&lt;&gt;""),Data!F91,IF(AND(Data!$N$7=6,Data!G91&lt;&gt;""),Data!G91,IF(AND(Data!$N$7=7,Data!H91&lt;&gt;""),Data!H91,IF(AND(Data!$N$7=8,Data!I91&lt;&gt;""),Data!I91,IF(AND(Data!$N$7=9,Data!J91&lt;&gt;""),Data!J91,IF(AND(Data!$N$7=10,Data!K91&lt;&gt;""),Data!K91,""))))))))))</f>
        <v>F</v>
      </c>
      <c r="N92" s="45"/>
      <c r="O92" s="45"/>
      <c r="P92" s="46"/>
      <c r="Q92" s="46"/>
      <c r="R92" s="46"/>
      <c r="S92" s="46"/>
      <c r="T92" s="46"/>
      <c r="U92" s="46"/>
      <c r="V92" s="46"/>
      <c r="W92" s="46"/>
      <c r="X92" s="42"/>
      <c r="Y92" s="42"/>
    </row>
    <row r="93" spans="2:25" s="43" customFormat="1" ht="12.75" customHeight="1" x14ac:dyDescent="0.15">
      <c r="B93" s="129">
        <f>IF(AND(Data!$N$4=1,Data!B92&lt;&gt;"", $G$27=M93, $G$27&lt;&gt;""),Data!B92,IF(AND(Data!$N$4=2,Data!C92&lt;&gt;"",$G$27=M93,$G$27&lt;&gt;""),Data!C92,IF(AND(Data!$N$4=3,Data!D92&lt;&gt;"",$G$27=M93,$G$27&lt;&gt;""),Data!D92,IF(AND(Data!$N$4=4,Data!E92&lt;&gt;"",$G$27=M93,$G$27&lt;&gt;""),Data!E92,IF(AND(Data!$N$4=5,Data!F92&lt;&gt;"",$G$27=M93,$G$27&lt;&gt;""),Data!F92,IF(AND(Data!$N$4=6,Data!G92&lt;&gt;"",$G$27=M93,$G$27&lt;&gt;""),Data!G92,IF(AND(Data!$N$4=7,Data!H92&lt;&gt;"",$G$27=M93,$G$27&lt;&gt;""),Data!H92,IF(AND(Data!$N$4=8,Data!I92&lt;&gt;"",$G$27=M93,$G$27&lt;&gt;""),Data!I92,IF(AND(Data!$N$4=9,Data!J92&lt;&gt;"",$G$27=M93,$G$27&lt;&gt;""),Data!J92,IF(AND(Data!$N$4=10,Data!K92&lt;&gt;"",$G$27=M93,$G$27&lt;&gt;""),Data!K92,""))))))))))</f>
        <v>5150</v>
      </c>
      <c r="C93" s="129">
        <f t="shared" si="1"/>
        <v>1.4668492380069205</v>
      </c>
      <c r="D93" s="44"/>
      <c r="E93" s="42"/>
      <c r="F93" s="42"/>
      <c r="G93" s="42"/>
      <c r="H93" s="45"/>
      <c r="I93" s="45"/>
      <c r="J93" s="45"/>
      <c r="K93" s="45"/>
      <c r="L93" s="45"/>
      <c r="M93" s="137" t="str">
        <f>IF(AND(Data!$N$7=1,Data!B92&lt;&gt;""),Data!B92,IF(AND(Data!$N$7=2,Data!C92&lt;&gt;""),Data!C92,IF(AND(Data!$N$7=3,Data!D92&lt;&gt;""),Data!D92,IF(AND(Data!$N$7=4,Data!E92&lt;&gt;""),Data!E92,IF(AND(Data!$N$7=5,Data!F92&lt;&gt;""),Data!F92,IF(AND(Data!$N$7=6,Data!G92&lt;&gt;""),Data!G92,IF(AND(Data!$N$7=7,Data!H92&lt;&gt;""),Data!H92,IF(AND(Data!$N$7=8,Data!I92&lt;&gt;""),Data!I92,IF(AND(Data!$N$7=9,Data!J92&lt;&gt;""),Data!J92,IF(AND(Data!$N$7=10,Data!K92&lt;&gt;""),Data!K92,""))))))))))</f>
        <v>M</v>
      </c>
      <c r="N93" s="45"/>
      <c r="O93" s="45"/>
      <c r="P93" s="46"/>
      <c r="Q93" s="46"/>
      <c r="R93" s="46"/>
      <c r="S93" s="46"/>
      <c r="T93" s="46"/>
      <c r="U93" s="46"/>
      <c r="V93" s="46"/>
      <c r="W93" s="46"/>
      <c r="X93" s="42"/>
      <c r="Y93" s="42"/>
    </row>
    <row r="94" spans="2:25" s="43" customFormat="1" ht="12.75" customHeight="1" x14ac:dyDescent="0.15">
      <c r="B94" s="129" t="str">
        <f>IF(AND(Data!$N$4=1,Data!B93&lt;&gt;"", $G$27=M94, $G$27&lt;&gt;""),Data!B93,IF(AND(Data!$N$4=2,Data!C93&lt;&gt;"",$G$27=M94,$G$27&lt;&gt;""),Data!C93,IF(AND(Data!$N$4=3,Data!D93&lt;&gt;"",$G$27=M94,$G$27&lt;&gt;""),Data!D93,IF(AND(Data!$N$4=4,Data!E93&lt;&gt;"",$G$27=M94,$G$27&lt;&gt;""),Data!E93,IF(AND(Data!$N$4=5,Data!F93&lt;&gt;"",$G$27=M94,$G$27&lt;&gt;""),Data!F93,IF(AND(Data!$N$4=6,Data!G93&lt;&gt;"",$G$27=M94,$G$27&lt;&gt;""),Data!G93,IF(AND(Data!$N$4=7,Data!H93&lt;&gt;"",$G$27=M94,$G$27&lt;&gt;""),Data!H93,IF(AND(Data!$N$4=8,Data!I93&lt;&gt;"",$G$27=M94,$G$27&lt;&gt;""),Data!I93,IF(AND(Data!$N$4=9,Data!J93&lt;&gt;"",$G$27=M94,$G$27&lt;&gt;""),Data!J93,IF(AND(Data!$N$4=10,Data!K93&lt;&gt;"",$G$27=M94,$G$27&lt;&gt;""),Data!K93,""))))))))))</f>
        <v/>
      </c>
      <c r="C94" s="129" t="str">
        <f t="shared" si="1"/>
        <v/>
      </c>
      <c r="D94" s="44"/>
      <c r="E94" s="42"/>
      <c r="F94" s="42"/>
      <c r="G94" s="42"/>
      <c r="H94" s="45"/>
      <c r="I94" s="45"/>
      <c r="J94" s="45"/>
      <c r="K94" s="42"/>
      <c r="L94" s="45"/>
      <c r="M94" s="137" t="str">
        <f>IF(AND(Data!$N$7=1,Data!B93&lt;&gt;""),Data!B93,IF(AND(Data!$N$7=2,Data!C93&lt;&gt;""),Data!C93,IF(AND(Data!$N$7=3,Data!D93&lt;&gt;""),Data!D93,IF(AND(Data!$N$7=4,Data!E93&lt;&gt;""),Data!E93,IF(AND(Data!$N$7=5,Data!F93&lt;&gt;""),Data!F93,IF(AND(Data!$N$7=6,Data!G93&lt;&gt;""),Data!G93,IF(AND(Data!$N$7=7,Data!H93&lt;&gt;""),Data!H93,IF(AND(Data!$N$7=8,Data!I93&lt;&gt;""),Data!I93,IF(AND(Data!$N$7=9,Data!J93&lt;&gt;""),Data!J93,IF(AND(Data!$N$7=10,Data!K93&lt;&gt;""),Data!K93,""))))))))))</f>
        <v>F</v>
      </c>
      <c r="N94" s="45"/>
      <c r="O94" s="45"/>
      <c r="P94" s="46"/>
      <c r="Q94" s="46"/>
      <c r="R94" s="46"/>
      <c r="S94" s="46"/>
      <c r="T94" s="46"/>
      <c r="U94" s="46"/>
      <c r="V94" s="46"/>
      <c r="W94" s="46"/>
      <c r="X94" s="42"/>
      <c r="Y94" s="42"/>
    </row>
    <row r="95" spans="2:25" s="43" customFormat="1" ht="12.75" customHeight="1" x14ac:dyDescent="0.15">
      <c r="B95" s="129" t="str">
        <f>IF(AND(Data!$N$4=1,Data!B94&lt;&gt;"", $G$27=M95, $G$27&lt;&gt;""),Data!B94,IF(AND(Data!$N$4=2,Data!C94&lt;&gt;"",$G$27=M95,$G$27&lt;&gt;""),Data!C94,IF(AND(Data!$N$4=3,Data!D94&lt;&gt;"",$G$27=M95,$G$27&lt;&gt;""),Data!D94,IF(AND(Data!$N$4=4,Data!E94&lt;&gt;"",$G$27=M95,$G$27&lt;&gt;""),Data!E94,IF(AND(Data!$N$4=5,Data!F94&lt;&gt;"",$G$27=M95,$G$27&lt;&gt;""),Data!F94,IF(AND(Data!$N$4=6,Data!G94&lt;&gt;"",$G$27=M95,$G$27&lt;&gt;""),Data!G94,IF(AND(Data!$N$4=7,Data!H94&lt;&gt;"",$G$27=M95,$G$27&lt;&gt;""),Data!H94,IF(AND(Data!$N$4=8,Data!I94&lt;&gt;"",$G$27=M95,$G$27&lt;&gt;""),Data!I94,IF(AND(Data!$N$4=9,Data!J94&lt;&gt;"",$G$27=M95,$G$27&lt;&gt;""),Data!J94,IF(AND(Data!$N$4=10,Data!K94&lt;&gt;"",$G$27=M95,$G$27&lt;&gt;""),Data!K94,""))))))))))</f>
        <v/>
      </c>
      <c r="C95" s="129" t="str">
        <f t="shared" si="1"/>
        <v/>
      </c>
      <c r="D95" s="44"/>
      <c r="E95" s="42"/>
      <c r="F95" s="42"/>
      <c r="G95" s="42"/>
      <c r="H95" s="42"/>
      <c r="I95" s="42"/>
      <c r="J95" s="45"/>
      <c r="K95" s="42"/>
      <c r="L95" s="45"/>
      <c r="M95" s="137" t="str">
        <f>IF(AND(Data!$N$7=1,Data!B94&lt;&gt;""),Data!B94,IF(AND(Data!$N$7=2,Data!C94&lt;&gt;""),Data!C94,IF(AND(Data!$N$7=3,Data!D94&lt;&gt;""),Data!D94,IF(AND(Data!$N$7=4,Data!E94&lt;&gt;""),Data!E94,IF(AND(Data!$N$7=5,Data!F94&lt;&gt;""),Data!F94,IF(AND(Data!$N$7=6,Data!G94&lt;&gt;""),Data!G94,IF(AND(Data!$N$7=7,Data!H94&lt;&gt;""),Data!H94,IF(AND(Data!$N$7=8,Data!I94&lt;&gt;""),Data!I94,IF(AND(Data!$N$7=9,Data!J94&lt;&gt;""),Data!J94,IF(AND(Data!$N$7=10,Data!K94&lt;&gt;""),Data!K94,""))))))))))</f>
        <v>F</v>
      </c>
      <c r="N95" s="45"/>
      <c r="O95" s="45"/>
      <c r="P95" s="46"/>
      <c r="Q95" s="46"/>
      <c r="R95" s="46"/>
      <c r="S95" s="46"/>
      <c r="T95" s="46"/>
      <c r="U95" s="46"/>
      <c r="V95" s="46"/>
      <c r="W95" s="46"/>
      <c r="X95" s="42"/>
      <c r="Y95" s="42"/>
    </row>
    <row r="96" spans="2:25" s="43" customFormat="1" ht="12.75" customHeight="1" x14ac:dyDescent="0.15">
      <c r="B96" s="129" t="str">
        <f>IF(AND(Data!$N$4=1,Data!B95&lt;&gt;"", $G$27=M96, $G$27&lt;&gt;""),Data!B95,IF(AND(Data!$N$4=2,Data!C95&lt;&gt;"",$G$27=M96,$G$27&lt;&gt;""),Data!C95,IF(AND(Data!$N$4=3,Data!D95&lt;&gt;"",$G$27=M96,$G$27&lt;&gt;""),Data!D95,IF(AND(Data!$N$4=4,Data!E95&lt;&gt;"",$G$27=M96,$G$27&lt;&gt;""),Data!E95,IF(AND(Data!$N$4=5,Data!F95&lt;&gt;"",$G$27=M96,$G$27&lt;&gt;""),Data!F95,IF(AND(Data!$N$4=6,Data!G95&lt;&gt;"",$G$27=M96,$G$27&lt;&gt;""),Data!G95,IF(AND(Data!$N$4=7,Data!H95&lt;&gt;"",$G$27=M96,$G$27&lt;&gt;""),Data!H95,IF(AND(Data!$N$4=8,Data!I95&lt;&gt;"",$G$27=M96,$G$27&lt;&gt;""),Data!I95,IF(AND(Data!$N$4=9,Data!J95&lt;&gt;"",$G$27=M96,$G$27&lt;&gt;""),Data!J95,IF(AND(Data!$N$4=10,Data!K95&lt;&gt;"",$G$27=M96,$G$27&lt;&gt;""),Data!K95,""))))))))))</f>
        <v/>
      </c>
      <c r="C96" s="129" t="str">
        <f t="shared" si="1"/>
        <v/>
      </c>
      <c r="D96" s="44"/>
      <c r="E96" s="42"/>
      <c r="F96" s="42"/>
      <c r="G96" s="42"/>
      <c r="H96" s="42"/>
      <c r="I96" s="42"/>
      <c r="J96" s="45"/>
      <c r="K96" s="42"/>
      <c r="L96" s="42"/>
      <c r="M96" s="137" t="str">
        <f>IF(AND(Data!$N$7=1,Data!B95&lt;&gt;""),Data!B95,IF(AND(Data!$N$7=2,Data!C95&lt;&gt;""),Data!C95,IF(AND(Data!$N$7=3,Data!D95&lt;&gt;""),Data!D95,IF(AND(Data!$N$7=4,Data!E95&lt;&gt;""),Data!E95,IF(AND(Data!$N$7=5,Data!F95&lt;&gt;""),Data!F95,IF(AND(Data!$N$7=6,Data!G95&lt;&gt;""),Data!G95,IF(AND(Data!$N$7=7,Data!H95&lt;&gt;""),Data!H95,IF(AND(Data!$N$7=8,Data!I95&lt;&gt;""),Data!I95,IF(AND(Data!$N$7=9,Data!J95&lt;&gt;""),Data!J95,IF(AND(Data!$N$7=10,Data!K95&lt;&gt;""),Data!K95,""))))))))))</f>
        <v>F</v>
      </c>
      <c r="N96" s="45"/>
      <c r="O96" s="42"/>
      <c r="P96" s="46"/>
      <c r="Q96" s="46"/>
      <c r="R96" s="46"/>
      <c r="S96" s="46"/>
      <c r="T96" s="46"/>
      <c r="U96" s="46"/>
      <c r="V96" s="46"/>
      <c r="W96" s="46"/>
      <c r="X96" s="42"/>
      <c r="Y96" s="42"/>
    </row>
    <row r="97" spans="2:25" s="43" customFormat="1" ht="12.75" customHeight="1" x14ac:dyDescent="0.15">
      <c r="B97" s="129" t="str">
        <f>IF(AND(Data!$N$4=1,Data!B96&lt;&gt;"", $G$27=M97, $G$27&lt;&gt;""),Data!B96,IF(AND(Data!$N$4=2,Data!C96&lt;&gt;"",$G$27=M97,$G$27&lt;&gt;""),Data!C96,IF(AND(Data!$N$4=3,Data!D96&lt;&gt;"",$G$27=M97,$G$27&lt;&gt;""),Data!D96,IF(AND(Data!$N$4=4,Data!E96&lt;&gt;"",$G$27=M97,$G$27&lt;&gt;""),Data!E96,IF(AND(Data!$N$4=5,Data!F96&lt;&gt;"",$G$27=M97,$G$27&lt;&gt;""),Data!F96,IF(AND(Data!$N$4=6,Data!G96&lt;&gt;"",$G$27=M97,$G$27&lt;&gt;""),Data!G96,IF(AND(Data!$N$4=7,Data!H96&lt;&gt;"",$G$27=M97,$G$27&lt;&gt;""),Data!H96,IF(AND(Data!$N$4=8,Data!I96&lt;&gt;"",$G$27=M97,$G$27&lt;&gt;""),Data!I96,IF(AND(Data!$N$4=9,Data!J96&lt;&gt;"",$G$27=M97,$G$27&lt;&gt;""),Data!J96,IF(AND(Data!$N$4=10,Data!K96&lt;&gt;"",$G$27=M97,$G$27&lt;&gt;""),Data!K96,""))))))))))</f>
        <v/>
      </c>
      <c r="C97" s="129" t="str">
        <f t="shared" si="1"/>
        <v/>
      </c>
      <c r="D97" s="44"/>
      <c r="E97" s="42"/>
      <c r="F97" s="42"/>
      <c r="G97" s="42"/>
      <c r="H97" s="42"/>
      <c r="I97" s="42"/>
      <c r="J97" s="42"/>
      <c r="K97" s="42"/>
      <c r="L97" s="42"/>
      <c r="M97" s="137" t="str">
        <f>IF(AND(Data!$N$7=1,Data!B96&lt;&gt;""),Data!B96,IF(AND(Data!$N$7=2,Data!C96&lt;&gt;""),Data!C96,IF(AND(Data!$N$7=3,Data!D96&lt;&gt;""),Data!D96,IF(AND(Data!$N$7=4,Data!E96&lt;&gt;""),Data!E96,IF(AND(Data!$N$7=5,Data!F96&lt;&gt;""),Data!F96,IF(AND(Data!$N$7=6,Data!G96&lt;&gt;""),Data!G96,IF(AND(Data!$N$7=7,Data!H96&lt;&gt;""),Data!H96,IF(AND(Data!$N$7=8,Data!I96&lt;&gt;""),Data!I96,IF(AND(Data!$N$7=9,Data!J96&lt;&gt;""),Data!J96,IF(AND(Data!$N$7=10,Data!K96&lt;&gt;""),Data!K96,""))))))))))</f>
        <v>F</v>
      </c>
      <c r="N97" s="45"/>
      <c r="O97" s="42"/>
      <c r="P97" s="46"/>
      <c r="Q97" s="46"/>
      <c r="R97" s="46"/>
      <c r="S97" s="46"/>
      <c r="T97" s="46"/>
      <c r="U97" s="46"/>
      <c r="V97" s="46"/>
      <c r="W97" s="46"/>
      <c r="X97" s="42"/>
      <c r="Y97" s="42"/>
    </row>
    <row r="98" spans="2:25" s="43" customFormat="1" ht="12.75" customHeight="1" x14ac:dyDescent="0.15">
      <c r="B98" s="129" t="str">
        <f>IF(AND(Data!$N$4=1,Data!B97&lt;&gt;"", $G$27=M98, $G$27&lt;&gt;""),Data!B97,IF(AND(Data!$N$4=2,Data!C97&lt;&gt;"",$G$27=M98,$G$27&lt;&gt;""),Data!C97,IF(AND(Data!$N$4=3,Data!D97&lt;&gt;"",$G$27=M98,$G$27&lt;&gt;""),Data!D97,IF(AND(Data!$N$4=4,Data!E97&lt;&gt;"",$G$27=M98,$G$27&lt;&gt;""),Data!E97,IF(AND(Data!$N$4=5,Data!F97&lt;&gt;"",$G$27=M98,$G$27&lt;&gt;""),Data!F97,IF(AND(Data!$N$4=6,Data!G97&lt;&gt;"",$G$27=M98,$G$27&lt;&gt;""),Data!G97,IF(AND(Data!$N$4=7,Data!H97&lt;&gt;"",$G$27=M98,$G$27&lt;&gt;""),Data!H97,IF(AND(Data!$N$4=8,Data!I97&lt;&gt;"",$G$27=M98,$G$27&lt;&gt;""),Data!I97,IF(AND(Data!$N$4=9,Data!J97&lt;&gt;"",$G$27=M98,$G$27&lt;&gt;""),Data!J97,IF(AND(Data!$N$4=10,Data!K97&lt;&gt;"",$G$27=M98,$G$27&lt;&gt;""),Data!K97,""))))))))))</f>
        <v/>
      </c>
      <c r="C98" s="129" t="str">
        <f t="shared" si="1"/>
        <v/>
      </c>
      <c r="D98" s="44"/>
      <c r="E98" s="42"/>
      <c r="F98" s="42"/>
      <c r="G98" s="42"/>
      <c r="H98" s="42"/>
      <c r="I98" s="42"/>
      <c r="J98" s="42"/>
      <c r="K98" s="42"/>
      <c r="L98" s="42"/>
      <c r="M98" s="137" t="str">
        <f>IF(AND(Data!$N$7=1,Data!B97&lt;&gt;""),Data!B97,IF(AND(Data!$N$7=2,Data!C97&lt;&gt;""),Data!C97,IF(AND(Data!$N$7=3,Data!D97&lt;&gt;""),Data!D97,IF(AND(Data!$N$7=4,Data!E97&lt;&gt;""),Data!E97,IF(AND(Data!$N$7=5,Data!F97&lt;&gt;""),Data!F97,IF(AND(Data!$N$7=6,Data!G97&lt;&gt;""),Data!G97,IF(AND(Data!$N$7=7,Data!H97&lt;&gt;""),Data!H97,IF(AND(Data!$N$7=8,Data!I97&lt;&gt;""),Data!I97,IF(AND(Data!$N$7=9,Data!J97&lt;&gt;""),Data!J97,IF(AND(Data!$N$7=10,Data!K97&lt;&gt;""),Data!K97,""))))))))))</f>
        <v>F</v>
      </c>
      <c r="N98" s="45"/>
      <c r="O98" s="42"/>
      <c r="P98" s="46"/>
      <c r="Q98" s="46"/>
      <c r="R98" s="46"/>
      <c r="S98" s="46"/>
      <c r="T98" s="46"/>
      <c r="U98" s="46"/>
      <c r="V98" s="46"/>
      <c r="W98" s="46"/>
      <c r="X98" s="42"/>
      <c r="Y98" s="42"/>
    </row>
    <row r="99" spans="2:25" s="43" customFormat="1" ht="12.75" customHeight="1" x14ac:dyDescent="0.15">
      <c r="B99" s="129" t="str">
        <f>IF(AND(Data!$N$4=1,Data!B98&lt;&gt;"", $G$27=M99, $G$27&lt;&gt;""),Data!B98,IF(AND(Data!$N$4=2,Data!C98&lt;&gt;"",$G$27=M99,$G$27&lt;&gt;""),Data!C98,IF(AND(Data!$N$4=3,Data!D98&lt;&gt;"",$G$27=M99,$G$27&lt;&gt;""),Data!D98,IF(AND(Data!$N$4=4,Data!E98&lt;&gt;"",$G$27=M99,$G$27&lt;&gt;""),Data!E98,IF(AND(Data!$N$4=5,Data!F98&lt;&gt;"",$G$27=M99,$G$27&lt;&gt;""),Data!F98,IF(AND(Data!$N$4=6,Data!G98&lt;&gt;"",$G$27=M99,$G$27&lt;&gt;""),Data!G98,IF(AND(Data!$N$4=7,Data!H98&lt;&gt;"",$G$27=M99,$G$27&lt;&gt;""),Data!H98,IF(AND(Data!$N$4=8,Data!I98&lt;&gt;"",$G$27=M99,$G$27&lt;&gt;""),Data!I98,IF(AND(Data!$N$4=9,Data!J98&lt;&gt;"",$G$27=M99,$G$27&lt;&gt;""),Data!J98,IF(AND(Data!$N$4=10,Data!K98&lt;&gt;"",$G$27=M99,$G$27&lt;&gt;""),Data!K98,""))))))))))</f>
        <v/>
      </c>
      <c r="C99" s="129" t="str">
        <f t="shared" si="1"/>
        <v/>
      </c>
      <c r="D99" s="44"/>
      <c r="E99" s="42"/>
      <c r="F99" s="42"/>
      <c r="G99" s="42"/>
      <c r="H99" s="42"/>
      <c r="I99" s="42"/>
      <c r="J99" s="42"/>
      <c r="K99" s="42"/>
      <c r="L99" s="42"/>
      <c r="M99" s="137" t="str">
        <f>IF(AND(Data!$N$7=1,Data!B98&lt;&gt;""),Data!B98,IF(AND(Data!$N$7=2,Data!C98&lt;&gt;""),Data!C98,IF(AND(Data!$N$7=3,Data!D98&lt;&gt;""),Data!D98,IF(AND(Data!$N$7=4,Data!E98&lt;&gt;""),Data!E98,IF(AND(Data!$N$7=5,Data!F98&lt;&gt;""),Data!F98,IF(AND(Data!$N$7=6,Data!G98&lt;&gt;""),Data!G98,IF(AND(Data!$N$7=7,Data!H98&lt;&gt;""),Data!H98,IF(AND(Data!$N$7=8,Data!I98&lt;&gt;""),Data!I98,IF(AND(Data!$N$7=9,Data!J98&lt;&gt;""),Data!J98,IF(AND(Data!$N$7=10,Data!K98&lt;&gt;""),Data!K98,""))))))))))</f>
        <v>F</v>
      </c>
      <c r="N99" s="45"/>
      <c r="O99" s="42"/>
      <c r="P99" s="46"/>
      <c r="Q99" s="46"/>
      <c r="R99" s="46"/>
      <c r="S99" s="46"/>
      <c r="T99" s="46"/>
      <c r="U99" s="46"/>
      <c r="V99" s="46"/>
      <c r="W99" s="46"/>
      <c r="X99" s="42"/>
      <c r="Y99" s="42"/>
    </row>
    <row r="100" spans="2:25" s="43" customFormat="1" ht="12.75" customHeight="1" x14ac:dyDescent="0.15">
      <c r="B100" s="129" t="str">
        <f>IF(AND(Data!$N$4=1,Data!B99&lt;&gt;"", $G$27=M100, $G$27&lt;&gt;""),Data!B99,IF(AND(Data!$N$4=2,Data!C99&lt;&gt;"",$G$27=M100,$G$27&lt;&gt;""),Data!C99,IF(AND(Data!$N$4=3,Data!D99&lt;&gt;"",$G$27=M100,$G$27&lt;&gt;""),Data!D99,IF(AND(Data!$N$4=4,Data!E99&lt;&gt;"",$G$27=M100,$G$27&lt;&gt;""),Data!E99,IF(AND(Data!$N$4=5,Data!F99&lt;&gt;"",$G$27=M100,$G$27&lt;&gt;""),Data!F99,IF(AND(Data!$N$4=6,Data!G99&lt;&gt;"",$G$27=M100,$G$27&lt;&gt;""),Data!G99,IF(AND(Data!$N$4=7,Data!H99&lt;&gt;"",$G$27=M100,$G$27&lt;&gt;""),Data!H99,IF(AND(Data!$N$4=8,Data!I99&lt;&gt;"",$G$27=M100,$G$27&lt;&gt;""),Data!I99,IF(AND(Data!$N$4=9,Data!J99&lt;&gt;"",$G$27=M100,$G$27&lt;&gt;""),Data!J99,IF(AND(Data!$N$4=10,Data!K99&lt;&gt;"",$G$27=M100,$G$27&lt;&gt;""),Data!K99,""))))))))))</f>
        <v/>
      </c>
      <c r="C100" s="129" t="str">
        <f t="shared" si="1"/>
        <v/>
      </c>
      <c r="D100" s="44"/>
      <c r="E100" s="42"/>
      <c r="F100" s="42"/>
      <c r="G100" s="42"/>
      <c r="H100" s="42"/>
      <c r="I100" s="42"/>
      <c r="J100" s="42"/>
      <c r="K100" s="42"/>
      <c r="L100" s="42"/>
      <c r="M100" s="137" t="str">
        <f>IF(AND(Data!$N$7=1,Data!B99&lt;&gt;""),Data!B99,IF(AND(Data!$N$7=2,Data!C99&lt;&gt;""),Data!C99,IF(AND(Data!$N$7=3,Data!D99&lt;&gt;""),Data!D99,IF(AND(Data!$N$7=4,Data!E99&lt;&gt;""),Data!E99,IF(AND(Data!$N$7=5,Data!F99&lt;&gt;""),Data!F99,IF(AND(Data!$N$7=6,Data!G99&lt;&gt;""),Data!G99,IF(AND(Data!$N$7=7,Data!H99&lt;&gt;""),Data!H99,IF(AND(Data!$N$7=8,Data!I99&lt;&gt;""),Data!I99,IF(AND(Data!$N$7=9,Data!J99&lt;&gt;""),Data!J99,IF(AND(Data!$N$7=10,Data!K99&lt;&gt;""),Data!K99,""))))))))))</f>
        <v>F</v>
      </c>
      <c r="N100" s="45"/>
      <c r="O100" s="42"/>
      <c r="P100" s="42"/>
      <c r="Q100" s="42"/>
      <c r="R100" s="46"/>
      <c r="S100" s="46"/>
      <c r="T100" s="46"/>
      <c r="U100" s="46"/>
      <c r="V100" s="46"/>
      <c r="W100" s="46"/>
      <c r="X100" s="42"/>
      <c r="Y100" s="42"/>
    </row>
    <row r="101" spans="2:25" s="43" customFormat="1" ht="12.75" customHeight="1" x14ac:dyDescent="0.15">
      <c r="B101" s="129" t="str">
        <f>IF(AND(Data!$N$4=1,Data!B100&lt;&gt;"", $G$27=M101, $G$27&lt;&gt;""),Data!B100,IF(AND(Data!$N$4=2,Data!C100&lt;&gt;"",$G$27=M101,$G$27&lt;&gt;""),Data!C100,IF(AND(Data!$N$4=3,Data!D100&lt;&gt;"",$G$27=M101,$G$27&lt;&gt;""),Data!D100,IF(AND(Data!$N$4=4,Data!E100&lt;&gt;"",$G$27=M101,$G$27&lt;&gt;""),Data!E100,IF(AND(Data!$N$4=5,Data!F100&lt;&gt;"",$G$27=M101,$G$27&lt;&gt;""),Data!F100,IF(AND(Data!$N$4=6,Data!G100&lt;&gt;"",$G$27=M101,$G$27&lt;&gt;""),Data!G100,IF(AND(Data!$N$4=7,Data!H100&lt;&gt;"",$G$27=M101,$G$27&lt;&gt;""),Data!H100,IF(AND(Data!$N$4=8,Data!I100&lt;&gt;"",$G$27=M101,$G$27&lt;&gt;""),Data!I100,IF(AND(Data!$N$4=9,Data!J100&lt;&gt;"",$G$27=M101,$G$27&lt;&gt;""),Data!J100,IF(AND(Data!$N$4=10,Data!K100&lt;&gt;"",$G$27=M101,$G$27&lt;&gt;""),Data!K100,""))))))))))</f>
        <v/>
      </c>
      <c r="C101" s="129" t="str">
        <f t="shared" si="1"/>
        <v/>
      </c>
      <c r="D101" s="44"/>
      <c r="E101" s="42"/>
      <c r="F101" s="42"/>
      <c r="G101" s="42"/>
      <c r="H101" s="42"/>
      <c r="I101" s="42"/>
      <c r="J101" s="42"/>
      <c r="K101" s="42"/>
      <c r="L101" s="42"/>
      <c r="M101" s="137" t="str">
        <f>IF(AND(Data!$N$7=1,Data!B100&lt;&gt;""),Data!B100,IF(AND(Data!$N$7=2,Data!C100&lt;&gt;""),Data!C100,IF(AND(Data!$N$7=3,Data!D100&lt;&gt;""),Data!D100,IF(AND(Data!$N$7=4,Data!E100&lt;&gt;""),Data!E100,IF(AND(Data!$N$7=5,Data!F100&lt;&gt;""),Data!F100,IF(AND(Data!$N$7=6,Data!G100&lt;&gt;""),Data!G100,IF(AND(Data!$N$7=7,Data!H100&lt;&gt;""),Data!H100,IF(AND(Data!$N$7=8,Data!I100&lt;&gt;""),Data!I100,IF(AND(Data!$N$7=9,Data!J100&lt;&gt;""),Data!J100,IF(AND(Data!$N$7=10,Data!K100&lt;&gt;""),Data!K100,""))))))))))</f>
        <v>F</v>
      </c>
      <c r="N101" s="45"/>
      <c r="O101" s="42"/>
      <c r="P101" s="42"/>
      <c r="Q101" s="42"/>
      <c r="R101" s="46"/>
      <c r="S101" s="46"/>
      <c r="T101" s="46"/>
      <c r="U101" s="46"/>
      <c r="V101" s="46"/>
      <c r="W101" s="46"/>
      <c r="X101" s="42"/>
      <c r="Y101" s="42"/>
    </row>
    <row r="102" spans="2:25" s="43" customFormat="1" ht="12.75" customHeight="1" x14ac:dyDescent="0.15">
      <c r="B102" s="129" t="str">
        <f>IF(AND(Data!$N$4=1,Data!B101&lt;&gt;"", $G$27=M102, $G$27&lt;&gt;""),Data!B101,IF(AND(Data!$N$4=2,Data!C101&lt;&gt;"",$G$27=M102,$G$27&lt;&gt;""),Data!C101,IF(AND(Data!$N$4=3,Data!D101&lt;&gt;"",$G$27=M102,$G$27&lt;&gt;""),Data!D101,IF(AND(Data!$N$4=4,Data!E101&lt;&gt;"",$G$27=M102,$G$27&lt;&gt;""),Data!E101,IF(AND(Data!$N$4=5,Data!F101&lt;&gt;"",$G$27=M102,$G$27&lt;&gt;""),Data!F101,IF(AND(Data!$N$4=6,Data!G101&lt;&gt;"",$G$27=M102,$G$27&lt;&gt;""),Data!G101,IF(AND(Data!$N$4=7,Data!H101&lt;&gt;"",$G$27=M102,$G$27&lt;&gt;""),Data!H101,IF(AND(Data!$N$4=8,Data!I101&lt;&gt;"",$G$27=M102,$G$27&lt;&gt;""),Data!I101,IF(AND(Data!$N$4=9,Data!J101&lt;&gt;"",$G$27=M102,$G$27&lt;&gt;""),Data!J101,IF(AND(Data!$N$4=10,Data!K101&lt;&gt;"",$G$27=M102,$G$27&lt;&gt;""),Data!K101,""))))))))))</f>
        <v/>
      </c>
      <c r="C102" s="129" t="str">
        <f t="shared" si="1"/>
        <v/>
      </c>
      <c r="D102" s="44"/>
      <c r="E102" s="42"/>
      <c r="F102" s="42"/>
      <c r="G102" s="42"/>
      <c r="H102" s="42"/>
      <c r="I102" s="42"/>
      <c r="J102" s="42"/>
      <c r="K102" s="42"/>
      <c r="L102" s="42"/>
      <c r="M102" s="137" t="str">
        <f>IF(AND(Data!$N$7=1,Data!B101&lt;&gt;""),Data!B101,IF(AND(Data!$N$7=2,Data!C101&lt;&gt;""),Data!C101,IF(AND(Data!$N$7=3,Data!D101&lt;&gt;""),Data!D101,IF(AND(Data!$N$7=4,Data!E101&lt;&gt;""),Data!E101,IF(AND(Data!$N$7=5,Data!F101&lt;&gt;""),Data!F101,IF(AND(Data!$N$7=6,Data!G101&lt;&gt;""),Data!G101,IF(AND(Data!$N$7=7,Data!H101&lt;&gt;""),Data!H101,IF(AND(Data!$N$7=8,Data!I101&lt;&gt;""),Data!I101,IF(AND(Data!$N$7=9,Data!J101&lt;&gt;""),Data!J101,IF(AND(Data!$N$7=10,Data!K101&lt;&gt;""),Data!K101,""))))))))))</f>
        <v>F</v>
      </c>
      <c r="N102" s="45"/>
      <c r="O102" s="42"/>
      <c r="P102" s="42"/>
      <c r="Q102" s="42"/>
      <c r="R102" s="46"/>
      <c r="S102" s="46"/>
      <c r="T102" s="46"/>
      <c r="U102" s="46"/>
      <c r="V102" s="46"/>
      <c r="W102" s="46"/>
      <c r="X102" s="42"/>
      <c r="Y102" s="42"/>
    </row>
    <row r="103" spans="2:25" s="43" customFormat="1" ht="12.75" customHeight="1" x14ac:dyDescent="0.15">
      <c r="B103" s="129" t="str">
        <f>IF(AND(Data!$N$4=1,Data!B102&lt;&gt;"", $G$27=M103, $G$27&lt;&gt;""),Data!B102,IF(AND(Data!$N$4=2,Data!C102&lt;&gt;"",$G$27=M103,$G$27&lt;&gt;""),Data!C102,IF(AND(Data!$N$4=3,Data!D102&lt;&gt;"",$G$27=M103,$G$27&lt;&gt;""),Data!D102,IF(AND(Data!$N$4=4,Data!E102&lt;&gt;"",$G$27=M103,$G$27&lt;&gt;""),Data!E102,IF(AND(Data!$N$4=5,Data!F102&lt;&gt;"",$G$27=M103,$G$27&lt;&gt;""),Data!F102,IF(AND(Data!$N$4=6,Data!G102&lt;&gt;"",$G$27=M103,$G$27&lt;&gt;""),Data!G102,IF(AND(Data!$N$4=7,Data!H102&lt;&gt;"",$G$27=M103,$G$27&lt;&gt;""),Data!H102,IF(AND(Data!$N$4=8,Data!I102&lt;&gt;"",$G$27=M103,$G$27&lt;&gt;""),Data!I102,IF(AND(Data!$N$4=9,Data!J102&lt;&gt;"",$G$27=M103,$G$27&lt;&gt;""),Data!J102,IF(AND(Data!$N$4=10,Data!K102&lt;&gt;"",$G$27=M103,$G$27&lt;&gt;""),Data!K102,""))))))))))</f>
        <v/>
      </c>
      <c r="C103" s="129" t="str">
        <f t="shared" si="1"/>
        <v/>
      </c>
      <c r="D103" s="44"/>
      <c r="E103" s="42"/>
      <c r="F103" s="42"/>
      <c r="G103" s="42"/>
      <c r="H103" s="42"/>
      <c r="I103" s="42"/>
      <c r="J103" s="42"/>
      <c r="K103" s="42"/>
      <c r="L103" s="42"/>
      <c r="M103" s="137" t="str">
        <f>IF(AND(Data!$N$7=1,Data!B102&lt;&gt;""),Data!B102,IF(AND(Data!$N$7=2,Data!C102&lt;&gt;""),Data!C102,IF(AND(Data!$N$7=3,Data!D102&lt;&gt;""),Data!D102,IF(AND(Data!$N$7=4,Data!E102&lt;&gt;""),Data!E102,IF(AND(Data!$N$7=5,Data!F102&lt;&gt;""),Data!F102,IF(AND(Data!$N$7=6,Data!G102&lt;&gt;""),Data!G102,IF(AND(Data!$N$7=7,Data!H102&lt;&gt;""),Data!H102,IF(AND(Data!$N$7=8,Data!I102&lt;&gt;""),Data!I102,IF(AND(Data!$N$7=9,Data!J102&lt;&gt;""),Data!J102,IF(AND(Data!$N$7=10,Data!K102&lt;&gt;""),Data!K102,""))))))))))</f>
        <v>F</v>
      </c>
      <c r="N103" s="45"/>
      <c r="O103" s="42"/>
      <c r="P103" s="42"/>
      <c r="Q103" s="42"/>
      <c r="R103" s="46"/>
      <c r="S103" s="46"/>
      <c r="T103" s="46"/>
      <c r="U103" s="46"/>
      <c r="V103" s="46"/>
      <c r="W103" s="46"/>
      <c r="X103" s="42"/>
      <c r="Y103" s="42"/>
    </row>
    <row r="104" spans="2:25" s="43" customFormat="1" ht="12.75" customHeight="1" x14ac:dyDescent="0.15">
      <c r="B104" s="129">
        <f>IF(AND(Data!$N$4=1,Data!B103&lt;&gt;"", $G$27=M104, $G$27&lt;&gt;""),Data!B103,IF(AND(Data!$N$4=2,Data!C103&lt;&gt;"",$G$27=M104,$G$27&lt;&gt;""),Data!C103,IF(AND(Data!$N$4=3,Data!D103&lt;&gt;"",$G$27=M104,$G$27&lt;&gt;""),Data!D103,IF(AND(Data!$N$4=4,Data!E103&lt;&gt;"",$G$27=M104,$G$27&lt;&gt;""),Data!E103,IF(AND(Data!$N$4=5,Data!F103&lt;&gt;"",$G$27=M104,$G$27&lt;&gt;""),Data!F103,IF(AND(Data!$N$4=6,Data!G103&lt;&gt;"",$G$27=M104,$G$27&lt;&gt;""),Data!G103,IF(AND(Data!$N$4=7,Data!H103&lt;&gt;"",$G$27=M104,$G$27&lt;&gt;""),Data!H103,IF(AND(Data!$N$4=8,Data!I103&lt;&gt;"",$G$27=M104,$G$27&lt;&gt;""),Data!I103,IF(AND(Data!$N$4=9,Data!J103&lt;&gt;"",$G$27=M104,$G$27&lt;&gt;""),Data!J103,IF(AND(Data!$N$4=10,Data!K103&lt;&gt;"",$G$27=M104,$G$27&lt;&gt;""),Data!K103,""))))))))))</f>
        <v>5450</v>
      </c>
      <c r="C104" s="129">
        <f t="shared" si="1"/>
        <v>1.7693305639152577</v>
      </c>
      <c r="D104" s="44"/>
      <c r="E104" s="42"/>
      <c r="F104" s="42"/>
      <c r="G104" s="42"/>
      <c r="H104" s="42"/>
      <c r="I104" s="42"/>
      <c r="J104" s="42"/>
      <c r="K104" s="42"/>
      <c r="L104" s="42"/>
      <c r="M104" s="137" t="str">
        <f>IF(AND(Data!$N$7=1,Data!B103&lt;&gt;""),Data!B103,IF(AND(Data!$N$7=2,Data!C103&lt;&gt;""),Data!C103,IF(AND(Data!$N$7=3,Data!D103&lt;&gt;""),Data!D103,IF(AND(Data!$N$7=4,Data!E103&lt;&gt;""),Data!E103,IF(AND(Data!$N$7=5,Data!F103&lt;&gt;""),Data!F103,IF(AND(Data!$N$7=6,Data!G103&lt;&gt;""),Data!G103,IF(AND(Data!$N$7=7,Data!H103&lt;&gt;""),Data!H103,IF(AND(Data!$N$7=8,Data!I103&lt;&gt;""),Data!I103,IF(AND(Data!$N$7=9,Data!J103&lt;&gt;""),Data!J103,IF(AND(Data!$N$7=10,Data!K103&lt;&gt;""),Data!K103,""))))))))))</f>
        <v>M</v>
      </c>
      <c r="N104" s="45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</row>
    <row r="105" spans="2:25" s="43" customFormat="1" ht="12.75" customHeight="1" x14ac:dyDescent="0.15">
      <c r="B105" s="129" t="str">
        <f>IF(AND(Data!$N$4=1,Data!B104&lt;&gt;"", $G$27=M105, $G$27&lt;&gt;""),Data!B104,IF(AND(Data!$N$4=2,Data!C104&lt;&gt;"",$G$27=M105,$G$27&lt;&gt;""),Data!C104,IF(AND(Data!$N$4=3,Data!D104&lt;&gt;"",$G$27=M105,$G$27&lt;&gt;""),Data!D104,IF(AND(Data!$N$4=4,Data!E104&lt;&gt;"",$G$27=M105,$G$27&lt;&gt;""),Data!E104,IF(AND(Data!$N$4=5,Data!F104&lt;&gt;"",$G$27=M105,$G$27&lt;&gt;""),Data!F104,IF(AND(Data!$N$4=6,Data!G104&lt;&gt;"",$G$27=M105,$G$27&lt;&gt;""),Data!G104,IF(AND(Data!$N$4=7,Data!H104&lt;&gt;"",$G$27=M105,$G$27&lt;&gt;""),Data!H104,IF(AND(Data!$N$4=8,Data!I104&lt;&gt;"",$G$27=M105,$G$27&lt;&gt;""),Data!I104,IF(AND(Data!$N$4=9,Data!J104&lt;&gt;"",$G$27=M105,$G$27&lt;&gt;""),Data!J104,IF(AND(Data!$N$4=10,Data!K104&lt;&gt;"",$G$27=M105,$G$27&lt;&gt;""),Data!K104,""))))))))))</f>
        <v/>
      </c>
      <c r="C105" s="129" t="str">
        <f t="shared" si="1"/>
        <v/>
      </c>
      <c r="D105" s="44"/>
      <c r="E105" s="42"/>
      <c r="F105" s="42"/>
      <c r="G105" s="42"/>
      <c r="H105" s="42"/>
      <c r="I105" s="42"/>
      <c r="J105" s="42"/>
      <c r="K105" s="42"/>
      <c r="L105" s="42"/>
      <c r="M105" s="137" t="str">
        <f>IF(AND(Data!$N$7=1,Data!B104&lt;&gt;""),Data!B104,IF(AND(Data!$N$7=2,Data!C104&lt;&gt;""),Data!C104,IF(AND(Data!$N$7=3,Data!D104&lt;&gt;""),Data!D104,IF(AND(Data!$N$7=4,Data!E104&lt;&gt;""),Data!E104,IF(AND(Data!$N$7=5,Data!F104&lt;&gt;""),Data!F104,IF(AND(Data!$N$7=6,Data!G104&lt;&gt;""),Data!G104,IF(AND(Data!$N$7=7,Data!H104&lt;&gt;""),Data!H104,IF(AND(Data!$N$7=8,Data!I104&lt;&gt;""),Data!I104,IF(AND(Data!$N$7=9,Data!J104&lt;&gt;""),Data!J104,IF(AND(Data!$N$7=10,Data!K104&lt;&gt;""),Data!K104,""))))))))))</f>
        <v>F</v>
      </c>
      <c r="N105" s="45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</row>
    <row r="106" spans="2:25" s="43" customFormat="1" ht="12.75" customHeight="1" x14ac:dyDescent="0.15">
      <c r="B106" s="129">
        <f>IF(AND(Data!$N$4=1,Data!B105&lt;&gt;"", $G$27=M106, $G$27&lt;&gt;""),Data!B105,IF(AND(Data!$N$4=2,Data!C105&lt;&gt;"",$G$27=M106,$G$27&lt;&gt;""),Data!C105,IF(AND(Data!$N$4=3,Data!D105&lt;&gt;"",$G$27=M106,$G$27&lt;&gt;""),Data!D105,IF(AND(Data!$N$4=4,Data!E105&lt;&gt;"",$G$27=M106,$G$27&lt;&gt;""),Data!E105,IF(AND(Data!$N$4=5,Data!F105&lt;&gt;"",$G$27=M106,$G$27&lt;&gt;""),Data!F105,IF(AND(Data!$N$4=6,Data!G105&lt;&gt;"",$G$27=M106,$G$27&lt;&gt;""),Data!G105,IF(AND(Data!$N$4=7,Data!H105&lt;&gt;"",$G$27=M106,$G$27&lt;&gt;""),Data!H105,IF(AND(Data!$N$4=8,Data!I105&lt;&gt;"",$G$27=M106,$G$27&lt;&gt;""),Data!I105,IF(AND(Data!$N$4=9,Data!J105&lt;&gt;"",$G$27=M106,$G$27&lt;&gt;""),Data!J105,IF(AND(Data!$N$4=10,Data!K105&lt;&gt;"",$G$27=M106,$G$27&lt;&gt;""),Data!K105,""))))))))))</f>
        <v>5455</v>
      </c>
      <c r="C106" s="129">
        <f t="shared" si="1"/>
        <v>1.7743719193470633</v>
      </c>
      <c r="D106" s="44"/>
      <c r="E106" s="42"/>
      <c r="F106" s="42"/>
      <c r="G106" s="42"/>
      <c r="H106" s="42"/>
      <c r="I106" s="42"/>
      <c r="J106" s="42"/>
      <c r="K106" s="42"/>
      <c r="L106" s="42"/>
      <c r="M106" s="137" t="str">
        <f>IF(AND(Data!$N$7=1,Data!B105&lt;&gt;""),Data!B105,IF(AND(Data!$N$7=2,Data!C105&lt;&gt;""),Data!C105,IF(AND(Data!$N$7=3,Data!D105&lt;&gt;""),Data!D105,IF(AND(Data!$N$7=4,Data!E105&lt;&gt;""),Data!E105,IF(AND(Data!$N$7=5,Data!F105&lt;&gt;""),Data!F105,IF(AND(Data!$N$7=6,Data!G105&lt;&gt;""),Data!G105,IF(AND(Data!$N$7=7,Data!H105&lt;&gt;""),Data!H105,IF(AND(Data!$N$7=8,Data!I105&lt;&gt;""),Data!I105,IF(AND(Data!$N$7=9,Data!J105&lt;&gt;""),Data!J105,IF(AND(Data!$N$7=10,Data!K105&lt;&gt;""),Data!K105,""))))))))))</f>
        <v>M</v>
      </c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</row>
    <row r="107" spans="2:25" s="43" customFormat="1" ht="12.75" customHeight="1" x14ac:dyDescent="0.15">
      <c r="B107" s="129">
        <f>IF(AND(Data!$N$4=1,Data!B106&lt;&gt;"", $G$27=M107, $G$27&lt;&gt;""),Data!B106,IF(AND(Data!$N$4=2,Data!C106&lt;&gt;"",$G$27=M107,$G$27&lt;&gt;""),Data!C106,IF(AND(Data!$N$4=3,Data!D106&lt;&gt;"",$G$27=M107,$G$27&lt;&gt;""),Data!D106,IF(AND(Data!$N$4=4,Data!E106&lt;&gt;"",$G$27=M107,$G$27&lt;&gt;""),Data!E106,IF(AND(Data!$N$4=5,Data!F106&lt;&gt;"",$G$27=M107,$G$27&lt;&gt;""),Data!F106,IF(AND(Data!$N$4=6,Data!G106&lt;&gt;"",$G$27=M107,$G$27&lt;&gt;""),Data!G106,IF(AND(Data!$N$4=7,Data!H106&lt;&gt;"",$G$27=M107,$G$27&lt;&gt;""),Data!H106,IF(AND(Data!$N$4=8,Data!I106&lt;&gt;"",$G$27=M107,$G$27&lt;&gt;""),Data!I106,IF(AND(Data!$N$4=9,Data!J106&lt;&gt;"",$G$27=M107,$G$27&lt;&gt;""),Data!J106,IF(AND(Data!$N$4=10,Data!K106&lt;&gt;"",$G$27=M107,$G$27&lt;&gt;""),Data!K106,""))))))))))</f>
        <v>5500</v>
      </c>
      <c r="C107" s="129">
        <f t="shared" si="1"/>
        <v>1.8197441182333141</v>
      </c>
      <c r="D107" s="44"/>
      <c r="E107" s="42"/>
      <c r="F107" s="42"/>
      <c r="G107" s="42"/>
      <c r="H107" s="42"/>
      <c r="I107" s="42"/>
      <c r="J107" s="42"/>
      <c r="K107" s="42"/>
      <c r="L107" s="42"/>
      <c r="M107" s="137" t="str">
        <f>IF(AND(Data!$N$7=1,Data!B106&lt;&gt;""),Data!B106,IF(AND(Data!$N$7=2,Data!C106&lt;&gt;""),Data!C106,IF(AND(Data!$N$7=3,Data!D106&lt;&gt;""),Data!D106,IF(AND(Data!$N$7=4,Data!E106&lt;&gt;""),Data!E106,IF(AND(Data!$N$7=5,Data!F106&lt;&gt;""),Data!F106,IF(AND(Data!$N$7=6,Data!G106&lt;&gt;""),Data!G106,IF(AND(Data!$N$7=7,Data!H106&lt;&gt;""),Data!H106,IF(AND(Data!$N$7=8,Data!I106&lt;&gt;""),Data!I106,IF(AND(Data!$N$7=9,Data!J106&lt;&gt;""),Data!J106,IF(AND(Data!$N$7=10,Data!K106&lt;&gt;""),Data!K106,""))))))))))</f>
        <v>M</v>
      </c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</row>
    <row r="108" spans="2:25" s="43" customFormat="1" ht="12.75" customHeight="1" x14ac:dyDescent="0.15">
      <c r="B108" s="129" t="str">
        <f>IF(AND(Data!$N$4=1,Data!B107&lt;&gt;"", $G$27=M108, $G$27&lt;&gt;""),Data!B107,IF(AND(Data!$N$4=2,Data!C107&lt;&gt;"",$G$27=M108,$G$27&lt;&gt;""),Data!C107,IF(AND(Data!$N$4=3,Data!D107&lt;&gt;"",$G$27=M108,$G$27&lt;&gt;""),Data!D107,IF(AND(Data!$N$4=4,Data!E107&lt;&gt;"",$G$27=M108,$G$27&lt;&gt;""),Data!E107,IF(AND(Data!$N$4=5,Data!F107&lt;&gt;"",$G$27=M108,$G$27&lt;&gt;""),Data!F107,IF(AND(Data!$N$4=6,Data!G107&lt;&gt;"",$G$27=M108,$G$27&lt;&gt;""),Data!G107,IF(AND(Data!$N$4=7,Data!H107&lt;&gt;"",$G$27=M108,$G$27&lt;&gt;""),Data!H107,IF(AND(Data!$N$4=8,Data!I107&lt;&gt;"",$G$27=M108,$G$27&lt;&gt;""),Data!I107,IF(AND(Data!$N$4=9,Data!J107&lt;&gt;"",$G$27=M108,$G$27&lt;&gt;""),Data!J107,IF(AND(Data!$N$4=10,Data!K107&lt;&gt;"",$G$27=M108,$G$27&lt;&gt;""),Data!K107,""))))))))))</f>
        <v/>
      </c>
      <c r="C108" s="129" t="str">
        <f t="shared" si="1"/>
        <v/>
      </c>
      <c r="D108" s="44"/>
      <c r="E108" s="42"/>
      <c r="F108" s="42"/>
      <c r="G108" s="42"/>
      <c r="H108" s="42"/>
      <c r="I108" s="42"/>
      <c r="J108" s="42"/>
      <c r="K108" s="42"/>
      <c r="L108" s="42"/>
      <c r="M108" s="137" t="str">
        <f>IF(AND(Data!$N$7=1,Data!B107&lt;&gt;""),Data!B107,IF(AND(Data!$N$7=2,Data!C107&lt;&gt;""),Data!C107,IF(AND(Data!$N$7=3,Data!D107&lt;&gt;""),Data!D107,IF(AND(Data!$N$7=4,Data!E107&lt;&gt;""),Data!E107,IF(AND(Data!$N$7=5,Data!F107&lt;&gt;""),Data!F107,IF(AND(Data!$N$7=6,Data!G107&lt;&gt;""),Data!G107,IF(AND(Data!$N$7=7,Data!H107&lt;&gt;""),Data!H107,IF(AND(Data!$N$7=8,Data!I107&lt;&gt;""),Data!I107,IF(AND(Data!$N$7=9,Data!J107&lt;&gt;""),Data!J107,IF(AND(Data!$N$7=10,Data!K107&lt;&gt;""),Data!K107,""))))))))))</f>
        <v>F</v>
      </c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</row>
    <row r="109" spans="2:25" s="43" customFormat="1" ht="12.75" customHeight="1" x14ac:dyDescent="0.15">
      <c r="B109" s="129" t="str">
        <f>IF(AND(Data!$N$4=1,Data!B108&lt;&gt;"", $G$27=M109, $G$27&lt;&gt;""),Data!B108,IF(AND(Data!$N$4=2,Data!C108&lt;&gt;"",$G$27=M109,$G$27&lt;&gt;""),Data!C108,IF(AND(Data!$N$4=3,Data!D108&lt;&gt;"",$G$27=M109,$G$27&lt;&gt;""),Data!D108,IF(AND(Data!$N$4=4,Data!E108&lt;&gt;"",$G$27=M109,$G$27&lt;&gt;""),Data!E108,IF(AND(Data!$N$4=5,Data!F108&lt;&gt;"",$G$27=M109,$G$27&lt;&gt;""),Data!F108,IF(AND(Data!$N$4=6,Data!G108&lt;&gt;"",$G$27=M109,$G$27&lt;&gt;""),Data!G108,IF(AND(Data!$N$4=7,Data!H108&lt;&gt;"",$G$27=M109,$G$27&lt;&gt;""),Data!H108,IF(AND(Data!$N$4=8,Data!I108&lt;&gt;"",$G$27=M109,$G$27&lt;&gt;""),Data!I108,IF(AND(Data!$N$4=9,Data!J108&lt;&gt;"",$G$27=M109,$G$27&lt;&gt;""),Data!J108,IF(AND(Data!$N$4=10,Data!K108&lt;&gt;"",$G$27=M109,$G$27&lt;&gt;""),Data!K108,""))))))))))</f>
        <v/>
      </c>
      <c r="C109" s="129" t="str">
        <f t="shared" si="1"/>
        <v/>
      </c>
      <c r="D109" s="44"/>
      <c r="E109" s="42"/>
      <c r="F109" s="42"/>
      <c r="G109" s="42"/>
      <c r="H109" s="42"/>
      <c r="I109" s="42"/>
      <c r="J109" s="42"/>
      <c r="K109" s="42"/>
      <c r="L109" s="42"/>
      <c r="M109" s="137" t="str">
        <f>IF(AND(Data!$N$7=1,Data!B108&lt;&gt;""),Data!B108,IF(AND(Data!$N$7=2,Data!C108&lt;&gt;""),Data!C108,IF(AND(Data!$N$7=3,Data!D108&lt;&gt;""),Data!D108,IF(AND(Data!$N$7=4,Data!E108&lt;&gt;""),Data!E108,IF(AND(Data!$N$7=5,Data!F108&lt;&gt;""),Data!F108,IF(AND(Data!$N$7=6,Data!G108&lt;&gt;""),Data!G108,IF(AND(Data!$N$7=7,Data!H108&lt;&gt;""),Data!H108,IF(AND(Data!$N$7=8,Data!I108&lt;&gt;""),Data!I108,IF(AND(Data!$N$7=9,Data!J108&lt;&gt;""),Data!J108,IF(AND(Data!$N$7=10,Data!K108&lt;&gt;""),Data!K108,""))))))))))</f>
        <v>F</v>
      </c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</row>
    <row r="110" spans="2:25" s="43" customFormat="1" ht="12.75" customHeight="1" x14ac:dyDescent="0.15">
      <c r="B110" s="129" t="str">
        <f>IF(AND(Data!$N$4=1,Data!B109&lt;&gt;"", $G$27=M110, $G$27&lt;&gt;""),Data!B109,IF(AND(Data!$N$4=2,Data!C109&lt;&gt;"",$G$27=M110,$G$27&lt;&gt;""),Data!C109,IF(AND(Data!$N$4=3,Data!D109&lt;&gt;"",$G$27=M110,$G$27&lt;&gt;""),Data!D109,IF(AND(Data!$N$4=4,Data!E109&lt;&gt;"",$G$27=M110,$G$27&lt;&gt;""),Data!E109,IF(AND(Data!$N$4=5,Data!F109&lt;&gt;"",$G$27=M110,$G$27&lt;&gt;""),Data!F109,IF(AND(Data!$N$4=6,Data!G109&lt;&gt;"",$G$27=M110,$G$27&lt;&gt;""),Data!G109,IF(AND(Data!$N$4=7,Data!H109&lt;&gt;"",$G$27=M110,$G$27&lt;&gt;""),Data!H109,IF(AND(Data!$N$4=8,Data!I109&lt;&gt;"",$G$27=M110,$G$27&lt;&gt;""),Data!I109,IF(AND(Data!$N$4=9,Data!J109&lt;&gt;"",$G$27=M110,$G$27&lt;&gt;""),Data!J109,IF(AND(Data!$N$4=10,Data!K109&lt;&gt;"",$G$27=M110,$G$27&lt;&gt;""),Data!K109,""))))))))))</f>
        <v/>
      </c>
      <c r="C110" s="129" t="str">
        <f t="shared" si="1"/>
        <v/>
      </c>
      <c r="D110" s="44"/>
      <c r="E110" s="42"/>
      <c r="F110" s="42"/>
      <c r="G110" s="42"/>
      <c r="H110" s="42"/>
      <c r="I110" s="42"/>
      <c r="J110" s="42"/>
      <c r="K110" s="42"/>
      <c r="L110" s="42"/>
      <c r="M110" s="137" t="str">
        <f>IF(AND(Data!$N$7=1,Data!B109&lt;&gt;""),Data!B109,IF(AND(Data!$N$7=2,Data!C109&lt;&gt;""),Data!C109,IF(AND(Data!$N$7=3,Data!D109&lt;&gt;""),Data!D109,IF(AND(Data!$N$7=4,Data!E109&lt;&gt;""),Data!E109,IF(AND(Data!$N$7=5,Data!F109&lt;&gt;""),Data!F109,IF(AND(Data!$N$7=6,Data!G109&lt;&gt;""),Data!G109,IF(AND(Data!$N$7=7,Data!H109&lt;&gt;""),Data!H109,IF(AND(Data!$N$7=8,Data!I109&lt;&gt;""),Data!I109,IF(AND(Data!$N$7=9,Data!J109&lt;&gt;""),Data!J109,IF(AND(Data!$N$7=10,Data!K109&lt;&gt;""),Data!K109,""))))))))))</f>
        <v>F</v>
      </c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2:25" s="43" customFormat="1" ht="12.75" customHeight="1" x14ac:dyDescent="0.15">
      <c r="B111" s="129" t="str">
        <f>IF(AND(Data!$N$4=1,Data!B110&lt;&gt;"", $G$27=M111, $G$27&lt;&gt;""),Data!B110,IF(AND(Data!$N$4=2,Data!C110&lt;&gt;"",$G$27=M111,$G$27&lt;&gt;""),Data!C110,IF(AND(Data!$N$4=3,Data!D110&lt;&gt;"",$G$27=M111,$G$27&lt;&gt;""),Data!D110,IF(AND(Data!$N$4=4,Data!E110&lt;&gt;"",$G$27=M111,$G$27&lt;&gt;""),Data!E110,IF(AND(Data!$N$4=5,Data!F110&lt;&gt;"",$G$27=M111,$G$27&lt;&gt;""),Data!F110,IF(AND(Data!$N$4=6,Data!G110&lt;&gt;"",$G$27=M111,$G$27&lt;&gt;""),Data!G110,IF(AND(Data!$N$4=7,Data!H110&lt;&gt;"",$G$27=M111,$G$27&lt;&gt;""),Data!H110,IF(AND(Data!$N$4=8,Data!I110&lt;&gt;"",$G$27=M111,$G$27&lt;&gt;""),Data!I110,IF(AND(Data!$N$4=9,Data!J110&lt;&gt;"",$G$27=M111,$G$27&lt;&gt;""),Data!J110,IF(AND(Data!$N$4=10,Data!K110&lt;&gt;"",$G$27=M111,$G$27&lt;&gt;""),Data!K110,""))))))))))</f>
        <v/>
      </c>
      <c r="C111" s="129" t="str">
        <f t="shared" si="1"/>
        <v/>
      </c>
      <c r="D111" s="44"/>
      <c r="E111" s="42"/>
      <c r="F111" s="42"/>
      <c r="G111" s="42"/>
      <c r="H111" s="42"/>
      <c r="I111" s="42"/>
      <c r="J111" s="42"/>
      <c r="K111" s="42"/>
      <c r="L111" s="42"/>
      <c r="M111" s="137" t="str">
        <f>IF(AND(Data!$N$7=1,Data!B110&lt;&gt;""),Data!B110,IF(AND(Data!$N$7=2,Data!C110&lt;&gt;""),Data!C110,IF(AND(Data!$N$7=3,Data!D110&lt;&gt;""),Data!D110,IF(AND(Data!$N$7=4,Data!E110&lt;&gt;""),Data!E110,IF(AND(Data!$N$7=5,Data!F110&lt;&gt;""),Data!F110,IF(AND(Data!$N$7=6,Data!G110&lt;&gt;""),Data!G110,IF(AND(Data!$N$7=7,Data!H110&lt;&gt;""),Data!H110,IF(AND(Data!$N$7=8,Data!I110&lt;&gt;""),Data!I110,IF(AND(Data!$N$7=9,Data!J110&lt;&gt;""),Data!J110,IF(AND(Data!$N$7=10,Data!K110&lt;&gt;""),Data!K110,""))))))))))</f>
        <v>F</v>
      </c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</row>
    <row r="112" spans="2:25" s="43" customFormat="1" ht="12.75" customHeight="1" x14ac:dyDescent="0.15">
      <c r="B112" s="129" t="str">
        <f>IF(AND(Data!$N$4=1,Data!B111&lt;&gt;"", $G$27=M112, $G$27&lt;&gt;""),Data!B111,IF(AND(Data!$N$4=2,Data!C111&lt;&gt;"",$G$27=M112,$G$27&lt;&gt;""),Data!C111,IF(AND(Data!$N$4=3,Data!D111&lt;&gt;"",$G$27=M112,$G$27&lt;&gt;""),Data!D111,IF(AND(Data!$N$4=4,Data!E111&lt;&gt;"",$G$27=M112,$G$27&lt;&gt;""),Data!E111,IF(AND(Data!$N$4=5,Data!F111&lt;&gt;"",$G$27=M112,$G$27&lt;&gt;""),Data!F111,IF(AND(Data!$N$4=6,Data!G111&lt;&gt;"",$G$27=M112,$G$27&lt;&gt;""),Data!G111,IF(AND(Data!$N$4=7,Data!H111&lt;&gt;"",$G$27=M112,$G$27&lt;&gt;""),Data!H111,IF(AND(Data!$N$4=8,Data!I111&lt;&gt;"",$G$27=M112,$G$27&lt;&gt;""),Data!I111,IF(AND(Data!$N$4=9,Data!J111&lt;&gt;"",$G$27=M112,$G$27&lt;&gt;""),Data!J111,IF(AND(Data!$N$4=10,Data!K111&lt;&gt;"",$G$27=M112,$G$27&lt;&gt;""),Data!K111,""))))))))))</f>
        <v/>
      </c>
      <c r="C112" s="129" t="str">
        <f t="shared" si="1"/>
        <v/>
      </c>
      <c r="D112" s="44"/>
      <c r="E112" s="42"/>
      <c r="F112" s="42"/>
      <c r="G112" s="42"/>
      <c r="H112" s="42"/>
      <c r="I112" s="42"/>
      <c r="J112" s="42"/>
      <c r="K112" s="42"/>
      <c r="L112" s="42"/>
      <c r="M112" s="137" t="str">
        <f>IF(AND(Data!$N$7=1,Data!B111&lt;&gt;""),Data!B111,IF(AND(Data!$N$7=2,Data!C111&lt;&gt;""),Data!C111,IF(AND(Data!$N$7=3,Data!D111&lt;&gt;""),Data!D111,IF(AND(Data!$N$7=4,Data!E111&lt;&gt;""),Data!E111,IF(AND(Data!$N$7=5,Data!F111&lt;&gt;""),Data!F111,IF(AND(Data!$N$7=6,Data!G111&lt;&gt;""),Data!G111,IF(AND(Data!$N$7=7,Data!H111&lt;&gt;""),Data!H111,IF(AND(Data!$N$7=8,Data!I111&lt;&gt;""),Data!I111,IF(AND(Data!$N$7=9,Data!J111&lt;&gt;""),Data!J111,IF(AND(Data!$N$7=10,Data!K111&lt;&gt;""),Data!K111,""))))))))))</f>
        <v>F</v>
      </c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</row>
    <row r="113" spans="2:25" s="43" customFormat="1" ht="12.75" customHeight="1" x14ac:dyDescent="0.15">
      <c r="B113" s="129" t="str">
        <f>IF(AND(Data!$N$4=1,Data!B112&lt;&gt;"", $G$27=M113, $G$27&lt;&gt;""),Data!B112,IF(AND(Data!$N$4=2,Data!C112&lt;&gt;"",$G$27=M113,$G$27&lt;&gt;""),Data!C112,IF(AND(Data!$N$4=3,Data!D112&lt;&gt;"",$G$27=M113,$G$27&lt;&gt;""),Data!D112,IF(AND(Data!$N$4=4,Data!E112&lt;&gt;"",$G$27=M113,$G$27&lt;&gt;""),Data!E112,IF(AND(Data!$N$4=5,Data!F112&lt;&gt;"",$G$27=M113,$G$27&lt;&gt;""),Data!F112,IF(AND(Data!$N$4=6,Data!G112&lt;&gt;"",$G$27=M113,$G$27&lt;&gt;""),Data!G112,IF(AND(Data!$N$4=7,Data!H112&lt;&gt;"",$G$27=M113,$G$27&lt;&gt;""),Data!H112,IF(AND(Data!$N$4=8,Data!I112&lt;&gt;"",$G$27=M113,$G$27&lt;&gt;""),Data!I112,IF(AND(Data!$N$4=9,Data!J112&lt;&gt;"",$G$27=M113,$G$27&lt;&gt;""),Data!J112,IF(AND(Data!$N$4=10,Data!K112&lt;&gt;"",$G$27=M113,$G$27&lt;&gt;""),Data!K112,""))))))))))</f>
        <v/>
      </c>
      <c r="C113" s="129" t="str">
        <f t="shared" si="1"/>
        <v/>
      </c>
      <c r="D113" s="44"/>
      <c r="E113" s="42"/>
      <c r="F113" s="42"/>
      <c r="G113" s="42"/>
      <c r="H113" s="42"/>
      <c r="I113" s="42"/>
      <c r="J113" s="42"/>
      <c r="K113" s="42"/>
      <c r="L113" s="42"/>
      <c r="M113" s="137" t="str">
        <f>IF(AND(Data!$N$7=1,Data!B112&lt;&gt;""),Data!B112,IF(AND(Data!$N$7=2,Data!C112&lt;&gt;""),Data!C112,IF(AND(Data!$N$7=3,Data!D112&lt;&gt;""),Data!D112,IF(AND(Data!$N$7=4,Data!E112&lt;&gt;""),Data!E112,IF(AND(Data!$N$7=5,Data!F112&lt;&gt;""),Data!F112,IF(AND(Data!$N$7=6,Data!G112&lt;&gt;""),Data!G112,IF(AND(Data!$N$7=7,Data!H112&lt;&gt;""),Data!H112,IF(AND(Data!$N$7=8,Data!I112&lt;&gt;""),Data!I112,IF(AND(Data!$N$7=9,Data!J112&lt;&gt;""),Data!J112,IF(AND(Data!$N$7=10,Data!K112&lt;&gt;""),Data!K112,""))))))))))</f>
        <v/>
      </c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</row>
    <row r="114" spans="2:25" s="43" customFormat="1" ht="12.75" customHeight="1" x14ac:dyDescent="0.15">
      <c r="B114" s="129" t="str">
        <f>IF(AND(Data!$N$4=1,Data!B113&lt;&gt;"", $G$27=M114, $G$27&lt;&gt;""),Data!B113,IF(AND(Data!$N$4=2,Data!C113&lt;&gt;"",$G$27=M114,$G$27&lt;&gt;""),Data!C113,IF(AND(Data!$N$4=3,Data!D113&lt;&gt;"",$G$27=M114,$G$27&lt;&gt;""),Data!D113,IF(AND(Data!$N$4=4,Data!E113&lt;&gt;"",$G$27=M114,$G$27&lt;&gt;""),Data!E113,IF(AND(Data!$N$4=5,Data!F113&lt;&gt;"",$G$27=M114,$G$27&lt;&gt;""),Data!F113,IF(AND(Data!$N$4=6,Data!G113&lt;&gt;"",$G$27=M114,$G$27&lt;&gt;""),Data!G113,IF(AND(Data!$N$4=7,Data!H113&lt;&gt;"",$G$27=M114,$G$27&lt;&gt;""),Data!H113,IF(AND(Data!$N$4=8,Data!I113&lt;&gt;"",$G$27=M114,$G$27&lt;&gt;""),Data!I113,IF(AND(Data!$N$4=9,Data!J113&lt;&gt;"",$G$27=M114,$G$27&lt;&gt;""),Data!J113,IF(AND(Data!$N$4=10,Data!K113&lt;&gt;"",$G$27=M114,$G$27&lt;&gt;""),Data!K113,""))))))))))</f>
        <v/>
      </c>
      <c r="C114" s="129" t="str">
        <f t="shared" si="1"/>
        <v/>
      </c>
      <c r="D114" s="44"/>
      <c r="E114" s="42"/>
      <c r="F114" s="42"/>
      <c r="G114" s="42"/>
      <c r="H114" s="42"/>
      <c r="I114" s="42"/>
      <c r="J114" s="42"/>
      <c r="K114" s="42"/>
      <c r="L114" s="42"/>
      <c r="M114" s="137" t="str">
        <f>IF(AND(Data!$N$7=1,Data!B113&lt;&gt;""),Data!B113,IF(AND(Data!$N$7=2,Data!C113&lt;&gt;""),Data!C113,IF(AND(Data!$N$7=3,Data!D113&lt;&gt;""),Data!D113,IF(AND(Data!$N$7=4,Data!E113&lt;&gt;""),Data!E113,IF(AND(Data!$N$7=5,Data!F113&lt;&gt;""),Data!F113,IF(AND(Data!$N$7=6,Data!G113&lt;&gt;""),Data!G113,IF(AND(Data!$N$7=7,Data!H113&lt;&gt;""),Data!H113,IF(AND(Data!$N$7=8,Data!I113&lt;&gt;""),Data!I113,IF(AND(Data!$N$7=9,Data!J113&lt;&gt;""),Data!J113,IF(AND(Data!$N$7=10,Data!K113&lt;&gt;""),Data!K113,""))))))))))</f>
        <v/>
      </c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</row>
    <row r="115" spans="2:25" s="43" customFormat="1" ht="12.75" customHeight="1" x14ac:dyDescent="0.15">
      <c r="B115" s="129" t="str">
        <f>IF(AND(Data!$N$4=1,Data!B114&lt;&gt;"", $G$27=M115, $G$27&lt;&gt;""),Data!B114,IF(AND(Data!$N$4=2,Data!C114&lt;&gt;"",$G$27=M115,$G$27&lt;&gt;""),Data!C114,IF(AND(Data!$N$4=3,Data!D114&lt;&gt;"",$G$27=M115,$G$27&lt;&gt;""),Data!D114,IF(AND(Data!$N$4=4,Data!E114&lt;&gt;"",$G$27=M115,$G$27&lt;&gt;""),Data!E114,IF(AND(Data!$N$4=5,Data!F114&lt;&gt;"",$G$27=M115,$G$27&lt;&gt;""),Data!F114,IF(AND(Data!$N$4=6,Data!G114&lt;&gt;"",$G$27=M115,$G$27&lt;&gt;""),Data!G114,IF(AND(Data!$N$4=7,Data!H114&lt;&gt;"",$G$27=M115,$G$27&lt;&gt;""),Data!H114,IF(AND(Data!$N$4=8,Data!I114&lt;&gt;"",$G$27=M115,$G$27&lt;&gt;""),Data!I114,IF(AND(Data!$N$4=9,Data!J114&lt;&gt;"",$G$27=M115,$G$27&lt;&gt;""),Data!J114,IF(AND(Data!$N$4=10,Data!K114&lt;&gt;"",$G$27=M115,$G$27&lt;&gt;""),Data!K114,""))))))))))</f>
        <v/>
      </c>
      <c r="C115" s="129" t="str">
        <f t="shared" si="1"/>
        <v/>
      </c>
      <c r="D115" s="44"/>
      <c r="E115" s="42"/>
      <c r="F115" s="42"/>
      <c r="G115" s="42"/>
      <c r="H115" s="42"/>
      <c r="I115" s="42"/>
      <c r="J115" s="42"/>
      <c r="K115" s="42"/>
      <c r="L115" s="42"/>
      <c r="M115" s="137" t="str">
        <f>IF(AND(Data!$N$7=1,Data!B114&lt;&gt;""),Data!B114,IF(AND(Data!$N$7=2,Data!C114&lt;&gt;""),Data!C114,IF(AND(Data!$N$7=3,Data!D114&lt;&gt;""),Data!D114,IF(AND(Data!$N$7=4,Data!E114&lt;&gt;""),Data!E114,IF(AND(Data!$N$7=5,Data!F114&lt;&gt;""),Data!F114,IF(AND(Data!$N$7=6,Data!G114&lt;&gt;""),Data!G114,IF(AND(Data!$N$7=7,Data!H114&lt;&gt;""),Data!H114,IF(AND(Data!$N$7=8,Data!I114&lt;&gt;""),Data!I114,IF(AND(Data!$N$7=9,Data!J114&lt;&gt;""),Data!J114,IF(AND(Data!$N$7=10,Data!K114&lt;&gt;""),Data!K114,""))))))))))</f>
        <v/>
      </c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</row>
    <row r="116" spans="2:25" s="43" customFormat="1" ht="12.75" customHeight="1" x14ac:dyDescent="0.15">
      <c r="B116" s="129" t="str">
        <f>IF(AND(Data!$N$4=1,Data!B115&lt;&gt;"", $G$27=M116, $G$27&lt;&gt;""),Data!B115,IF(AND(Data!$N$4=2,Data!C115&lt;&gt;"",$G$27=M116,$G$27&lt;&gt;""),Data!C115,IF(AND(Data!$N$4=3,Data!D115&lt;&gt;"",$G$27=M116,$G$27&lt;&gt;""),Data!D115,IF(AND(Data!$N$4=4,Data!E115&lt;&gt;"",$G$27=M116,$G$27&lt;&gt;""),Data!E115,IF(AND(Data!$N$4=5,Data!F115&lt;&gt;"",$G$27=M116,$G$27&lt;&gt;""),Data!F115,IF(AND(Data!$N$4=6,Data!G115&lt;&gt;"",$G$27=M116,$G$27&lt;&gt;""),Data!G115,IF(AND(Data!$N$4=7,Data!H115&lt;&gt;"",$G$27=M116,$G$27&lt;&gt;""),Data!H115,IF(AND(Data!$N$4=8,Data!I115&lt;&gt;"",$G$27=M116,$G$27&lt;&gt;""),Data!I115,IF(AND(Data!$N$4=9,Data!J115&lt;&gt;"",$G$27=M116,$G$27&lt;&gt;""),Data!J115,IF(AND(Data!$N$4=10,Data!K115&lt;&gt;"",$G$27=M116,$G$27&lt;&gt;""),Data!K115,""))))))))))</f>
        <v/>
      </c>
      <c r="C116" s="129" t="str">
        <f t="shared" si="1"/>
        <v/>
      </c>
      <c r="D116" s="44"/>
      <c r="E116" s="42"/>
      <c r="F116" s="42"/>
      <c r="G116" s="42"/>
      <c r="H116" s="42"/>
      <c r="I116" s="42"/>
      <c r="J116" s="42"/>
      <c r="K116" s="42"/>
      <c r="L116" s="42"/>
      <c r="M116" s="137" t="str">
        <f>IF(AND(Data!$N$7=1,Data!B115&lt;&gt;""),Data!B115,IF(AND(Data!$N$7=2,Data!C115&lt;&gt;""),Data!C115,IF(AND(Data!$N$7=3,Data!D115&lt;&gt;""),Data!D115,IF(AND(Data!$N$7=4,Data!E115&lt;&gt;""),Data!E115,IF(AND(Data!$N$7=5,Data!F115&lt;&gt;""),Data!F115,IF(AND(Data!$N$7=6,Data!G115&lt;&gt;""),Data!G115,IF(AND(Data!$N$7=7,Data!H115&lt;&gt;""),Data!H115,IF(AND(Data!$N$7=8,Data!I115&lt;&gt;""),Data!I115,IF(AND(Data!$N$7=9,Data!J115&lt;&gt;""),Data!J115,IF(AND(Data!$N$7=10,Data!K115&lt;&gt;""),Data!K115,""))))))))))</f>
        <v/>
      </c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</row>
    <row r="117" spans="2:25" s="43" customFormat="1" ht="12.75" customHeight="1" x14ac:dyDescent="0.15">
      <c r="B117" s="129" t="str">
        <f>IF(AND(Data!$N$4=1,Data!B116&lt;&gt;"", $G$27=M117, $G$27&lt;&gt;""),Data!B116,IF(AND(Data!$N$4=2,Data!C116&lt;&gt;"",$G$27=M117,$G$27&lt;&gt;""),Data!C116,IF(AND(Data!$N$4=3,Data!D116&lt;&gt;"",$G$27=M117,$G$27&lt;&gt;""),Data!D116,IF(AND(Data!$N$4=4,Data!E116&lt;&gt;"",$G$27=M117,$G$27&lt;&gt;""),Data!E116,IF(AND(Data!$N$4=5,Data!F116&lt;&gt;"",$G$27=M117,$G$27&lt;&gt;""),Data!F116,IF(AND(Data!$N$4=6,Data!G116&lt;&gt;"",$G$27=M117,$G$27&lt;&gt;""),Data!G116,IF(AND(Data!$N$4=7,Data!H116&lt;&gt;"",$G$27=M117,$G$27&lt;&gt;""),Data!H116,IF(AND(Data!$N$4=8,Data!I116&lt;&gt;"",$G$27=M117,$G$27&lt;&gt;""),Data!I116,IF(AND(Data!$N$4=9,Data!J116&lt;&gt;"",$G$27=M117,$G$27&lt;&gt;""),Data!J116,IF(AND(Data!$N$4=10,Data!K116&lt;&gt;"",$G$27=M117,$G$27&lt;&gt;""),Data!K116,""))))))))))</f>
        <v/>
      </c>
      <c r="C117" s="129" t="str">
        <f t="shared" si="1"/>
        <v/>
      </c>
      <c r="D117" s="44"/>
      <c r="E117" s="42"/>
      <c r="F117" s="42"/>
      <c r="G117" s="42"/>
      <c r="H117" s="42"/>
      <c r="I117" s="42"/>
      <c r="J117" s="42"/>
      <c r="K117" s="42"/>
      <c r="L117" s="42"/>
      <c r="M117" s="137" t="str">
        <f>IF(AND(Data!$N$7=1,Data!B116&lt;&gt;""),Data!B116,IF(AND(Data!$N$7=2,Data!C116&lt;&gt;""),Data!C116,IF(AND(Data!$N$7=3,Data!D116&lt;&gt;""),Data!D116,IF(AND(Data!$N$7=4,Data!E116&lt;&gt;""),Data!E116,IF(AND(Data!$N$7=5,Data!F116&lt;&gt;""),Data!F116,IF(AND(Data!$N$7=6,Data!G116&lt;&gt;""),Data!G116,IF(AND(Data!$N$7=7,Data!H116&lt;&gt;""),Data!H116,IF(AND(Data!$N$7=8,Data!I116&lt;&gt;""),Data!I116,IF(AND(Data!$N$7=9,Data!J116&lt;&gt;""),Data!J116,IF(AND(Data!$N$7=10,Data!K116&lt;&gt;""),Data!K116,""))))))))))</f>
        <v/>
      </c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</row>
    <row r="118" spans="2:25" s="43" customFormat="1" ht="12.75" customHeight="1" x14ac:dyDescent="0.15">
      <c r="B118" s="129" t="str">
        <f>IF(AND(Data!$N$4=1,Data!B117&lt;&gt;"", $G$27=M118, $G$27&lt;&gt;""),Data!B117,IF(AND(Data!$N$4=2,Data!C117&lt;&gt;"",$G$27=M118,$G$27&lt;&gt;""),Data!C117,IF(AND(Data!$N$4=3,Data!D117&lt;&gt;"",$G$27=M118,$G$27&lt;&gt;""),Data!D117,IF(AND(Data!$N$4=4,Data!E117&lt;&gt;"",$G$27=M118,$G$27&lt;&gt;""),Data!E117,IF(AND(Data!$N$4=5,Data!F117&lt;&gt;"",$G$27=M118,$G$27&lt;&gt;""),Data!F117,IF(AND(Data!$N$4=6,Data!G117&lt;&gt;"",$G$27=M118,$G$27&lt;&gt;""),Data!G117,IF(AND(Data!$N$4=7,Data!H117&lt;&gt;"",$G$27=M118,$G$27&lt;&gt;""),Data!H117,IF(AND(Data!$N$4=8,Data!I117&lt;&gt;"",$G$27=M118,$G$27&lt;&gt;""),Data!I117,IF(AND(Data!$N$4=9,Data!J117&lt;&gt;"",$G$27=M118,$G$27&lt;&gt;""),Data!J117,IF(AND(Data!$N$4=10,Data!K117&lt;&gt;"",$G$27=M118,$G$27&lt;&gt;""),Data!K117,""))))))))))</f>
        <v/>
      </c>
      <c r="C118" s="129" t="str">
        <f t="shared" si="1"/>
        <v/>
      </c>
      <c r="D118" s="44"/>
      <c r="E118" s="42"/>
      <c r="F118" s="42"/>
      <c r="G118" s="42"/>
      <c r="H118" s="42"/>
      <c r="I118" s="42"/>
      <c r="J118" s="42"/>
      <c r="K118" s="42"/>
      <c r="L118" s="42"/>
      <c r="M118" s="137" t="str">
        <f>IF(AND(Data!$N$7=1,Data!B117&lt;&gt;""),Data!B117,IF(AND(Data!$N$7=2,Data!C117&lt;&gt;""),Data!C117,IF(AND(Data!$N$7=3,Data!D117&lt;&gt;""),Data!D117,IF(AND(Data!$N$7=4,Data!E117&lt;&gt;""),Data!E117,IF(AND(Data!$N$7=5,Data!F117&lt;&gt;""),Data!F117,IF(AND(Data!$N$7=6,Data!G117&lt;&gt;""),Data!G117,IF(AND(Data!$N$7=7,Data!H117&lt;&gt;""),Data!H117,IF(AND(Data!$N$7=8,Data!I117&lt;&gt;""),Data!I117,IF(AND(Data!$N$7=9,Data!J117&lt;&gt;""),Data!J117,IF(AND(Data!$N$7=10,Data!K117&lt;&gt;""),Data!K117,""))))))))))</f>
        <v/>
      </c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</row>
    <row r="119" spans="2:25" s="43" customFormat="1" ht="12.75" customHeight="1" x14ac:dyDescent="0.15">
      <c r="B119" s="129" t="str">
        <f>IF(AND(Data!$N$4=1,Data!B118&lt;&gt;"", $G$27=M119, $G$27&lt;&gt;""),Data!B118,IF(AND(Data!$N$4=2,Data!C118&lt;&gt;"",$G$27=M119,$G$27&lt;&gt;""),Data!C118,IF(AND(Data!$N$4=3,Data!D118&lt;&gt;"",$G$27=M119,$G$27&lt;&gt;""),Data!D118,IF(AND(Data!$N$4=4,Data!E118&lt;&gt;"",$G$27=M119,$G$27&lt;&gt;""),Data!E118,IF(AND(Data!$N$4=5,Data!F118&lt;&gt;"",$G$27=M119,$G$27&lt;&gt;""),Data!F118,IF(AND(Data!$N$4=6,Data!G118&lt;&gt;"",$G$27=M119,$G$27&lt;&gt;""),Data!G118,IF(AND(Data!$N$4=7,Data!H118&lt;&gt;"",$G$27=M119,$G$27&lt;&gt;""),Data!H118,IF(AND(Data!$N$4=8,Data!I118&lt;&gt;"",$G$27=M119,$G$27&lt;&gt;""),Data!I118,IF(AND(Data!$N$4=9,Data!J118&lt;&gt;"",$G$27=M119,$G$27&lt;&gt;""),Data!J118,IF(AND(Data!$N$4=10,Data!K118&lt;&gt;"",$G$27=M119,$G$27&lt;&gt;""),Data!K118,""))))))))))</f>
        <v/>
      </c>
      <c r="C119" s="129" t="str">
        <f t="shared" si="1"/>
        <v/>
      </c>
      <c r="D119" s="44"/>
      <c r="E119" s="42"/>
      <c r="F119" s="42"/>
      <c r="G119" s="42"/>
      <c r="H119" s="42"/>
      <c r="I119" s="42"/>
      <c r="J119" s="42"/>
      <c r="K119" s="42"/>
      <c r="L119" s="42"/>
      <c r="M119" s="137" t="str">
        <f>IF(AND(Data!$N$7=1,Data!B118&lt;&gt;""),Data!B118,IF(AND(Data!$N$7=2,Data!C118&lt;&gt;""),Data!C118,IF(AND(Data!$N$7=3,Data!D118&lt;&gt;""),Data!D118,IF(AND(Data!$N$7=4,Data!E118&lt;&gt;""),Data!E118,IF(AND(Data!$N$7=5,Data!F118&lt;&gt;""),Data!F118,IF(AND(Data!$N$7=6,Data!G118&lt;&gt;""),Data!G118,IF(AND(Data!$N$7=7,Data!H118&lt;&gt;""),Data!H118,IF(AND(Data!$N$7=8,Data!I118&lt;&gt;""),Data!I118,IF(AND(Data!$N$7=9,Data!J118&lt;&gt;""),Data!J118,IF(AND(Data!$N$7=10,Data!K118&lt;&gt;""),Data!K118,""))))))))))</f>
        <v/>
      </c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</row>
    <row r="120" spans="2:25" s="43" customFormat="1" ht="12.75" customHeight="1" x14ac:dyDescent="0.15">
      <c r="B120" s="129" t="str">
        <f>IF(AND(Data!$N$4=1,Data!B119&lt;&gt;"", $G$27=M120, $G$27&lt;&gt;""),Data!B119,IF(AND(Data!$N$4=2,Data!C119&lt;&gt;"",$G$27=M120,$G$27&lt;&gt;""),Data!C119,IF(AND(Data!$N$4=3,Data!D119&lt;&gt;"",$G$27=M120,$G$27&lt;&gt;""),Data!D119,IF(AND(Data!$N$4=4,Data!E119&lt;&gt;"",$G$27=M120,$G$27&lt;&gt;""),Data!E119,IF(AND(Data!$N$4=5,Data!F119&lt;&gt;"",$G$27=M120,$G$27&lt;&gt;""),Data!F119,IF(AND(Data!$N$4=6,Data!G119&lt;&gt;"",$G$27=M120,$G$27&lt;&gt;""),Data!G119,IF(AND(Data!$N$4=7,Data!H119&lt;&gt;"",$G$27=M120,$G$27&lt;&gt;""),Data!H119,IF(AND(Data!$N$4=8,Data!I119&lt;&gt;"",$G$27=M120,$G$27&lt;&gt;""),Data!I119,IF(AND(Data!$N$4=9,Data!J119&lt;&gt;"",$G$27=M120,$G$27&lt;&gt;""),Data!J119,IF(AND(Data!$N$4=10,Data!K119&lt;&gt;"",$G$27=M120,$G$27&lt;&gt;""),Data!K119,""))))))))))</f>
        <v/>
      </c>
      <c r="C120" s="129" t="str">
        <f t="shared" si="1"/>
        <v/>
      </c>
      <c r="D120" s="44"/>
      <c r="E120" s="42"/>
      <c r="F120" s="42"/>
      <c r="G120" s="42"/>
      <c r="H120" s="42"/>
      <c r="I120" s="42"/>
      <c r="J120" s="42"/>
      <c r="K120" s="42"/>
      <c r="L120" s="42"/>
      <c r="M120" s="137" t="str">
        <f>IF(AND(Data!$N$7=1,Data!B119&lt;&gt;""),Data!B119,IF(AND(Data!$N$7=2,Data!C119&lt;&gt;""),Data!C119,IF(AND(Data!$N$7=3,Data!D119&lt;&gt;""),Data!D119,IF(AND(Data!$N$7=4,Data!E119&lt;&gt;""),Data!E119,IF(AND(Data!$N$7=5,Data!F119&lt;&gt;""),Data!F119,IF(AND(Data!$N$7=6,Data!G119&lt;&gt;""),Data!G119,IF(AND(Data!$N$7=7,Data!H119&lt;&gt;""),Data!H119,IF(AND(Data!$N$7=8,Data!I119&lt;&gt;""),Data!I119,IF(AND(Data!$N$7=9,Data!J119&lt;&gt;""),Data!J119,IF(AND(Data!$N$7=10,Data!K119&lt;&gt;""),Data!K119,""))))))))))</f>
        <v/>
      </c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</row>
    <row r="121" spans="2:25" s="43" customFormat="1" ht="12.75" customHeight="1" x14ac:dyDescent="0.15">
      <c r="B121" s="129" t="str">
        <f>IF(AND(Data!$N$4=1,Data!B120&lt;&gt;"", $G$27=M121, $G$27&lt;&gt;""),Data!B120,IF(AND(Data!$N$4=2,Data!C120&lt;&gt;"",$G$27=M121,$G$27&lt;&gt;""),Data!C120,IF(AND(Data!$N$4=3,Data!D120&lt;&gt;"",$G$27=M121,$G$27&lt;&gt;""),Data!D120,IF(AND(Data!$N$4=4,Data!E120&lt;&gt;"",$G$27=M121,$G$27&lt;&gt;""),Data!E120,IF(AND(Data!$N$4=5,Data!F120&lt;&gt;"",$G$27=M121,$G$27&lt;&gt;""),Data!F120,IF(AND(Data!$N$4=6,Data!G120&lt;&gt;"",$G$27=M121,$G$27&lt;&gt;""),Data!G120,IF(AND(Data!$N$4=7,Data!H120&lt;&gt;"",$G$27=M121,$G$27&lt;&gt;""),Data!H120,IF(AND(Data!$N$4=8,Data!I120&lt;&gt;"",$G$27=M121,$G$27&lt;&gt;""),Data!I120,IF(AND(Data!$N$4=9,Data!J120&lt;&gt;"",$G$27=M121,$G$27&lt;&gt;""),Data!J120,IF(AND(Data!$N$4=10,Data!K120&lt;&gt;"",$G$27=M121,$G$27&lt;&gt;""),Data!K120,""))))))))))</f>
        <v/>
      </c>
      <c r="C121" s="129" t="str">
        <f t="shared" si="1"/>
        <v/>
      </c>
      <c r="D121" s="44"/>
      <c r="E121" s="42"/>
      <c r="F121" s="42"/>
      <c r="G121" s="42"/>
      <c r="H121" s="42"/>
      <c r="I121" s="42"/>
      <c r="J121" s="42"/>
      <c r="K121" s="42"/>
      <c r="L121" s="42"/>
      <c r="M121" s="137" t="str">
        <f>IF(AND(Data!$N$7=1,Data!B120&lt;&gt;""),Data!B120,IF(AND(Data!$N$7=2,Data!C120&lt;&gt;""),Data!C120,IF(AND(Data!$N$7=3,Data!D120&lt;&gt;""),Data!D120,IF(AND(Data!$N$7=4,Data!E120&lt;&gt;""),Data!E120,IF(AND(Data!$N$7=5,Data!F120&lt;&gt;""),Data!F120,IF(AND(Data!$N$7=6,Data!G120&lt;&gt;""),Data!G120,IF(AND(Data!$N$7=7,Data!H120&lt;&gt;""),Data!H120,IF(AND(Data!$N$7=8,Data!I120&lt;&gt;""),Data!I120,IF(AND(Data!$N$7=9,Data!J120&lt;&gt;""),Data!J120,IF(AND(Data!$N$7=10,Data!K120&lt;&gt;""),Data!K120,""))))))))))</f>
        <v/>
      </c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</row>
    <row r="122" spans="2:25" s="43" customFormat="1" ht="12.75" customHeight="1" x14ac:dyDescent="0.15">
      <c r="B122" s="129" t="str">
        <f>IF(AND(Data!$N$4=1,Data!B121&lt;&gt;"", $G$27=M122, $G$27&lt;&gt;""),Data!B121,IF(AND(Data!$N$4=2,Data!C121&lt;&gt;"",$G$27=M122,$G$27&lt;&gt;""),Data!C121,IF(AND(Data!$N$4=3,Data!D121&lt;&gt;"",$G$27=M122,$G$27&lt;&gt;""),Data!D121,IF(AND(Data!$N$4=4,Data!E121&lt;&gt;"",$G$27=M122,$G$27&lt;&gt;""),Data!E121,IF(AND(Data!$N$4=5,Data!F121&lt;&gt;"",$G$27=M122,$G$27&lt;&gt;""),Data!F121,IF(AND(Data!$N$4=6,Data!G121&lt;&gt;"",$G$27=M122,$G$27&lt;&gt;""),Data!G121,IF(AND(Data!$N$4=7,Data!H121&lt;&gt;"",$G$27=M122,$G$27&lt;&gt;""),Data!H121,IF(AND(Data!$N$4=8,Data!I121&lt;&gt;"",$G$27=M122,$G$27&lt;&gt;""),Data!I121,IF(AND(Data!$N$4=9,Data!J121&lt;&gt;"",$G$27=M122,$G$27&lt;&gt;""),Data!J121,IF(AND(Data!$N$4=10,Data!K121&lt;&gt;"",$G$27=M122,$G$27&lt;&gt;""),Data!K121,""))))))))))</f>
        <v/>
      </c>
      <c r="C122" s="129" t="str">
        <f t="shared" si="1"/>
        <v/>
      </c>
      <c r="D122" s="44"/>
      <c r="E122" s="42"/>
      <c r="F122" s="42"/>
      <c r="G122" s="42"/>
      <c r="H122" s="42"/>
      <c r="I122" s="42"/>
      <c r="J122" s="42"/>
      <c r="K122" s="42"/>
      <c r="L122" s="42"/>
      <c r="M122" s="137" t="str">
        <f>IF(AND(Data!$N$7=1,Data!B121&lt;&gt;""),Data!B121,IF(AND(Data!$N$7=2,Data!C121&lt;&gt;""),Data!C121,IF(AND(Data!$N$7=3,Data!D121&lt;&gt;""),Data!D121,IF(AND(Data!$N$7=4,Data!E121&lt;&gt;""),Data!E121,IF(AND(Data!$N$7=5,Data!F121&lt;&gt;""),Data!F121,IF(AND(Data!$N$7=6,Data!G121&lt;&gt;""),Data!G121,IF(AND(Data!$N$7=7,Data!H121&lt;&gt;""),Data!H121,IF(AND(Data!$N$7=8,Data!I121&lt;&gt;""),Data!I121,IF(AND(Data!$N$7=9,Data!J121&lt;&gt;""),Data!J121,IF(AND(Data!$N$7=10,Data!K121&lt;&gt;""),Data!K121,""))))))))))</f>
        <v/>
      </c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</row>
    <row r="123" spans="2:25" s="43" customFormat="1" ht="12.75" customHeight="1" x14ac:dyDescent="0.15">
      <c r="B123" s="129" t="str">
        <f>IF(AND(Data!$N$4=1,Data!B122&lt;&gt;"", $G$27=M123, $G$27&lt;&gt;""),Data!B122,IF(AND(Data!$N$4=2,Data!C122&lt;&gt;"",$G$27=M123,$G$27&lt;&gt;""),Data!C122,IF(AND(Data!$N$4=3,Data!D122&lt;&gt;"",$G$27=M123,$G$27&lt;&gt;""),Data!D122,IF(AND(Data!$N$4=4,Data!E122&lt;&gt;"",$G$27=M123,$G$27&lt;&gt;""),Data!E122,IF(AND(Data!$N$4=5,Data!F122&lt;&gt;"",$G$27=M123,$G$27&lt;&gt;""),Data!F122,IF(AND(Data!$N$4=6,Data!G122&lt;&gt;"",$G$27=M123,$G$27&lt;&gt;""),Data!G122,IF(AND(Data!$N$4=7,Data!H122&lt;&gt;"",$G$27=M123,$G$27&lt;&gt;""),Data!H122,IF(AND(Data!$N$4=8,Data!I122&lt;&gt;"",$G$27=M123,$G$27&lt;&gt;""),Data!I122,IF(AND(Data!$N$4=9,Data!J122&lt;&gt;"",$G$27=M123,$G$27&lt;&gt;""),Data!J122,IF(AND(Data!$N$4=10,Data!K122&lt;&gt;"",$G$27=M123,$G$27&lt;&gt;""),Data!K122,""))))))))))</f>
        <v/>
      </c>
      <c r="C123" s="129" t="str">
        <f t="shared" si="1"/>
        <v/>
      </c>
      <c r="D123" s="44"/>
      <c r="E123" s="42"/>
      <c r="F123" s="42"/>
      <c r="G123" s="42"/>
      <c r="H123" s="42"/>
      <c r="I123" s="42"/>
      <c r="J123" s="42"/>
      <c r="K123" s="42"/>
      <c r="L123" s="42"/>
      <c r="M123" s="137" t="str">
        <f>IF(AND(Data!$N$7=1,Data!B122&lt;&gt;""),Data!B122,IF(AND(Data!$N$7=2,Data!C122&lt;&gt;""),Data!C122,IF(AND(Data!$N$7=3,Data!D122&lt;&gt;""),Data!D122,IF(AND(Data!$N$7=4,Data!E122&lt;&gt;""),Data!E122,IF(AND(Data!$N$7=5,Data!F122&lt;&gt;""),Data!F122,IF(AND(Data!$N$7=6,Data!G122&lt;&gt;""),Data!G122,IF(AND(Data!$N$7=7,Data!H122&lt;&gt;""),Data!H122,IF(AND(Data!$N$7=8,Data!I122&lt;&gt;""),Data!I122,IF(AND(Data!$N$7=9,Data!J122&lt;&gt;""),Data!J122,IF(AND(Data!$N$7=10,Data!K122&lt;&gt;""),Data!K122,""))))))))))</f>
        <v/>
      </c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</row>
    <row r="124" spans="2:25" s="43" customFormat="1" ht="12.75" customHeight="1" x14ac:dyDescent="0.15">
      <c r="B124" s="129" t="str">
        <f>IF(AND(Data!$N$4=1,Data!B123&lt;&gt;"", $G$27=M124, $G$27&lt;&gt;""),Data!B123,IF(AND(Data!$N$4=2,Data!C123&lt;&gt;"",$G$27=M124,$G$27&lt;&gt;""),Data!C123,IF(AND(Data!$N$4=3,Data!D123&lt;&gt;"",$G$27=M124,$G$27&lt;&gt;""),Data!D123,IF(AND(Data!$N$4=4,Data!E123&lt;&gt;"",$G$27=M124,$G$27&lt;&gt;""),Data!E123,IF(AND(Data!$N$4=5,Data!F123&lt;&gt;"",$G$27=M124,$G$27&lt;&gt;""),Data!F123,IF(AND(Data!$N$4=6,Data!G123&lt;&gt;"",$G$27=M124,$G$27&lt;&gt;""),Data!G123,IF(AND(Data!$N$4=7,Data!H123&lt;&gt;"",$G$27=M124,$G$27&lt;&gt;""),Data!H123,IF(AND(Data!$N$4=8,Data!I123&lt;&gt;"",$G$27=M124,$G$27&lt;&gt;""),Data!I123,IF(AND(Data!$N$4=9,Data!J123&lt;&gt;"",$G$27=M124,$G$27&lt;&gt;""),Data!J123,IF(AND(Data!$N$4=10,Data!K123&lt;&gt;"",$G$27=M124,$G$27&lt;&gt;""),Data!K123,""))))))))))</f>
        <v/>
      </c>
      <c r="C124" s="129" t="str">
        <f t="shared" si="1"/>
        <v/>
      </c>
      <c r="D124" s="44"/>
      <c r="E124" s="42"/>
      <c r="F124" s="42"/>
      <c r="G124" s="42"/>
      <c r="H124" s="42"/>
      <c r="I124" s="42"/>
      <c r="J124" s="42"/>
      <c r="K124" s="42"/>
      <c r="L124" s="42"/>
      <c r="M124" s="137" t="str">
        <f>IF(AND(Data!$N$7=1,Data!B123&lt;&gt;""),Data!B123,IF(AND(Data!$N$7=2,Data!C123&lt;&gt;""),Data!C123,IF(AND(Data!$N$7=3,Data!D123&lt;&gt;""),Data!D123,IF(AND(Data!$N$7=4,Data!E123&lt;&gt;""),Data!E123,IF(AND(Data!$N$7=5,Data!F123&lt;&gt;""),Data!F123,IF(AND(Data!$N$7=6,Data!G123&lt;&gt;""),Data!G123,IF(AND(Data!$N$7=7,Data!H123&lt;&gt;""),Data!H123,IF(AND(Data!$N$7=8,Data!I123&lt;&gt;""),Data!I123,IF(AND(Data!$N$7=9,Data!J123&lt;&gt;""),Data!J123,IF(AND(Data!$N$7=10,Data!K123&lt;&gt;""),Data!K123,""))))))))))</f>
        <v/>
      </c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</row>
    <row r="125" spans="2:25" s="43" customFormat="1" ht="12.75" customHeight="1" x14ac:dyDescent="0.15">
      <c r="B125" s="129" t="str">
        <f>IF(AND(Data!$N$4=1,Data!B124&lt;&gt;"", $G$27=M125, $G$27&lt;&gt;""),Data!B124,IF(AND(Data!$N$4=2,Data!C124&lt;&gt;"",$G$27=M125,$G$27&lt;&gt;""),Data!C124,IF(AND(Data!$N$4=3,Data!D124&lt;&gt;"",$G$27=M125,$G$27&lt;&gt;""),Data!D124,IF(AND(Data!$N$4=4,Data!E124&lt;&gt;"",$G$27=M125,$G$27&lt;&gt;""),Data!E124,IF(AND(Data!$N$4=5,Data!F124&lt;&gt;"",$G$27=M125,$G$27&lt;&gt;""),Data!F124,IF(AND(Data!$N$4=6,Data!G124&lt;&gt;"",$G$27=M125,$G$27&lt;&gt;""),Data!G124,IF(AND(Data!$N$4=7,Data!H124&lt;&gt;"",$G$27=M125,$G$27&lt;&gt;""),Data!H124,IF(AND(Data!$N$4=8,Data!I124&lt;&gt;"",$G$27=M125,$G$27&lt;&gt;""),Data!I124,IF(AND(Data!$N$4=9,Data!J124&lt;&gt;"",$G$27=M125,$G$27&lt;&gt;""),Data!J124,IF(AND(Data!$N$4=10,Data!K124&lt;&gt;"",$G$27=M125,$G$27&lt;&gt;""),Data!K124,""))))))))))</f>
        <v/>
      </c>
      <c r="C125" s="129" t="str">
        <f t="shared" si="1"/>
        <v/>
      </c>
      <c r="D125" s="44"/>
      <c r="E125" s="42"/>
      <c r="F125" s="42"/>
      <c r="G125" s="42"/>
      <c r="H125" s="42"/>
      <c r="I125" s="42"/>
      <c r="J125" s="42"/>
      <c r="K125" s="42"/>
      <c r="L125" s="42"/>
      <c r="M125" s="137" t="str">
        <f>IF(AND(Data!$N$7=1,Data!B124&lt;&gt;""),Data!B124,IF(AND(Data!$N$7=2,Data!C124&lt;&gt;""),Data!C124,IF(AND(Data!$N$7=3,Data!D124&lt;&gt;""),Data!D124,IF(AND(Data!$N$7=4,Data!E124&lt;&gt;""),Data!E124,IF(AND(Data!$N$7=5,Data!F124&lt;&gt;""),Data!F124,IF(AND(Data!$N$7=6,Data!G124&lt;&gt;""),Data!G124,IF(AND(Data!$N$7=7,Data!H124&lt;&gt;""),Data!H124,IF(AND(Data!$N$7=8,Data!I124&lt;&gt;""),Data!I124,IF(AND(Data!$N$7=9,Data!J124&lt;&gt;""),Data!J124,IF(AND(Data!$N$7=10,Data!K124&lt;&gt;""),Data!K124,""))))))))))</f>
        <v/>
      </c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</row>
    <row r="126" spans="2:25" s="43" customFormat="1" ht="12.75" customHeight="1" x14ac:dyDescent="0.15">
      <c r="B126" s="129" t="str">
        <f>IF(AND(Data!$N$4=1,Data!B125&lt;&gt;"", $G$27=M126, $G$27&lt;&gt;""),Data!B125,IF(AND(Data!$N$4=2,Data!C125&lt;&gt;"",$G$27=M126,$G$27&lt;&gt;""),Data!C125,IF(AND(Data!$N$4=3,Data!D125&lt;&gt;"",$G$27=M126,$G$27&lt;&gt;""),Data!D125,IF(AND(Data!$N$4=4,Data!E125&lt;&gt;"",$G$27=M126,$G$27&lt;&gt;""),Data!E125,IF(AND(Data!$N$4=5,Data!F125&lt;&gt;"",$G$27=M126,$G$27&lt;&gt;""),Data!F125,IF(AND(Data!$N$4=6,Data!G125&lt;&gt;"",$G$27=M126,$G$27&lt;&gt;""),Data!G125,IF(AND(Data!$N$4=7,Data!H125&lt;&gt;"",$G$27=M126,$G$27&lt;&gt;""),Data!H125,IF(AND(Data!$N$4=8,Data!I125&lt;&gt;"",$G$27=M126,$G$27&lt;&gt;""),Data!I125,IF(AND(Data!$N$4=9,Data!J125&lt;&gt;"",$G$27=M126,$G$27&lt;&gt;""),Data!J125,IF(AND(Data!$N$4=10,Data!K125&lt;&gt;"",$G$27=M126,$G$27&lt;&gt;""),Data!K125,""))))))))))</f>
        <v/>
      </c>
      <c r="C126" s="129" t="str">
        <f t="shared" si="1"/>
        <v/>
      </c>
      <c r="D126" s="44"/>
      <c r="E126" s="42"/>
      <c r="F126" s="42"/>
      <c r="G126" s="42"/>
      <c r="H126" s="42"/>
      <c r="I126" s="42"/>
      <c r="J126" s="42"/>
      <c r="K126" s="42"/>
      <c r="L126" s="42"/>
      <c r="M126" s="137" t="str">
        <f>IF(AND(Data!$N$7=1,Data!B125&lt;&gt;""),Data!B125,IF(AND(Data!$N$7=2,Data!C125&lt;&gt;""),Data!C125,IF(AND(Data!$N$7=3,Data!D125&lt;&gt;""),Data!D125,IF(AND(Data!$N$7=4,Data!E125&lt;&gt;""),Data!E125,IF(AND(Data!$N$7=5,Data!F125&lt;&gt;""),Data!F125,IF(AND(Data!$N$7=6,Data!G125&lt;&gt;""),Data!G125,IF(AND(Data!$N$7=7,Data!H125&lt;&gt;""),Data!H125,IF(AND(Data!$N$7=8,Data!I125&lt;&gt;""),Data!I125,IF(AND(Data!$N$7=9,Data!J125&lt;&gt;""),Data!J125,IF(AND(Data!$N$7=10,Data!K125&lt;&gt;""),Data!K125,""))))))))))</f>
        <v/>
      </c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</row>
    <row r="127" spans="2:25" s="43" customFormat="1" ht="12.75" customHeight="1" x14ac:dyDescent="0.15">
      <c r="B127" s="129" t="str">
        <f>IF(AND(Data!$N$4=1,Data!B126&lt;&gt;"", $G$27=M127, $G$27&lt;&gt;""),Data!B126,IF(AND(Data!$N$4=2,Data!C126&lt;&gt;"",$G$27=M127,$G$27&lt;&gt;""),Data!C126,IF(AND(Data!$N$4=3,Data!D126&lt;&gt;"",$G$27=M127,$G$27&lt;&gt;""),Data!D126,IF(AND(Data!$N$4=4,Data!E126&lt;&gt;"",$G$27=M127,$G$27&lt;&gt;""),Data!E126,IF(AND(Data!$N$4=5,Data!F126&lt;&gt;"",$G$27=M127,$G$27&lt;&gt;""),Data!F126,IF(AND(Data!$N$4=6,Data!G126&lt;&gt;"",$G$27=M127,$G$27&lt;&gt;""),Data!G126,IF(AND(Data!$N$4=7,Data!H126&lt;&gt;"",$G$27=M127,$G$27&lt;&gt;""),Data!H126,IF(AND(Data!$N$4=8,Data!I126&lt;&gt;"",$G$27=M127,$G$27&lt;&gt;""),Data!I126,IF(AND(Data!$N$4=9,Data!J126&lt;&gt;"",$G$27=M127,$G$27&lt;&gt;""),Data!J126,IF(AND(Data!$N$4=10,Data!K126&lt;&gt;"",$G$27=M127,$G$27&lt;&gt;""),Data!K126,""))))))))))</f>
        <v/>
      </c>
      <c r="C127" s="129" t="str">
        <f t="shared" si="1"/>
        <v/>
      </c>
      <c r="D127" s="44"/>
      <c r="E127" s="42"/>
      <c r="F127" s="42"/>
      <c r="G127" s="42"/>
      <c r="H127" s="42"/>
      <c r="I127" s="42"/>
      <c r="J127" s="42"/>
      <c r="K127" s="42"/>
      <c r="L127" s="42"/>
      <c r="M127" s="137" t="str">
        <f>IF(AND(Data!$N$7=1,Data!B126&lt;&gt;""),Data!B126,IF(AND(Data!$N$7=2,Data!C126&lt;&gt;""),Data!C126,IF(AND(Data!$N$7=3,Data!D126&lt;&gt;""),Data!D126,IF(AND(Data!$N$7=4,Data!E126&lt;&gt;""),Data!E126,IF(AND(Data!$N$7=5,Data!F126&lt;&gt;""),Data!F126,IF(AND(Data!$N$7=6,Data!G126&lt;&gt;""),Data!G126,IF(AND(Data!$N$7=7,Data!H126&lt;&gt;""),Data!H126,IF(AND(Data!$N$7=8,Data!I126&lt;&gt;""),Data!I126,IF(AND(Data!$N$7=9,Data!J126&lt;&gt;""),Data!J126,IF(AND(Data!$N$7=10,Data!K126&lt;&gt;""),Data!K126,""))))))))))</f>
        <v/>
      </c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</row>
    <row r="128" spans="2:25" s="43" customFormat="1" ht="12.75" customHeight="1" x14ac:dyDescent="0.15">
      <c r="B128" s="129" t="str">
        <f>IF(AND(Data!$N$4=1,Data!B127&lt;&gt;"", $G$27=M128, $G$27&lt;&gt;""),Data!B127,IF(AND(Data!$N$4=2,Data!C127&lt;&gt;"",$G$27=M128,$G$27&lt;&gt;""),Data!C127,IF(AND(Data!$N$4=3,Data!D127&lt;&gt;"",$G$27=M128,$G$27&lt;&gt;""),Data!D127,IF(AND(Data!$N$4=4,Data!E127&lt;&gt;"",$G$27=M128,$G$27&lt;&gt;""),Data!E127,IF(AND(Data!$N$4=5,Data!F127&lt;&gt;"",$G$27=M128,$G$27&lt;&gt;""),Data!F127,IF(AND(Data!$N$4=6,Data!G127&lt;&gt;"",$G$27=M128,$G$27&lt;&gt;""),Data!G127,IF(AND(Data!$N$4=7,Data!H127&lt;&gt;"",$G$27=M128,$G$27&lt;&gt;""),Data!H127,IF(AND(Data!$N$4=8,Data!I127&lt;&gt;"",$G$27=M128,$G$27&lt;&gt;""),Data!I127,IF(AND(Data!$N$4=9,Data!J127&lt;&gt;"",$G$27=M128,$G$27&lt;&gt;""),Data!J127,IF(AND(Data!$N$4=10,Data!K127&lt;&gt;"",$G$27=M128,$G$27&lt;&gt;""),Data!K127,""))))))))))</f>
        <v/>
      </c>
      <c r="C128" s="129" t="str">
        <f t="shared" si="1"/>
        <v/>
      </c>
      <c r="D128" s="44"/>
      <c r="E128" s="42"/>
      <c r="F128" s="42"/>
      <c r="G128" s="42"/>
      <c r="H128" s="42"/>
      <c r="I128" s="42"/>
      <c r="J128" s="42"/>
      <c r="K128" s="42"/>
      <c r="L128" s="42"/>
      <c r="M128" s="137" t="str">
        <f>IF(AND(Data!$N$7=1,Data!B127&lt;&gt;""),Data!B127,IF(AND(Data!$N$7=2,Data!C127&lt;&gt;""),Data!C127,IF(AND(Data!$N$7=3,Data!D127&lt;&gt;""),Data!D127,IF(AND(Data!$N$7=4,Data!E127&lt;&gt;""),Data!E127,IF(AND(Data!$N$7=5,Data!F127&lt;&gt;""),Data!F127,IF(AND(Data!$N$7=6,Data!G127&lt;&gt;""),Data!G127,IF(AND(Data!$N$7=7,Data!H127&lt;&gt;""),Data!H127,IF(AND(Data!$N$7=8,Data!I127&lt;&gt;""),Data!I127,IF(AND(Data!$N$7=9,Data!J127&lt;&gt;""),Data!J127,IF(AND(Data!$N$7=10,Data!K127&lt;&gt;""),Data!K127,""))))))))))</f>
        <v/>
      </c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</row>
    <row r="129" spans="2:25" s="43" customFormat="1" ht="12.75" customHeight="1" x14ac:dyDescent="0.15">
      <c r="B129" s="129" t="str">
        <f>IF(AND(Data!$N$4=1,Data!B128&lt;&gt;"", $G$27=M129, $G$27&lt;&gt;""),Data!B128,IF(AND(Data!$N$4=2,Data!C128&lt;&gt;"",$G$27=M129,$G$27&lt;&gt;""),Data!C128,IF(AND(Data!$N$4=3,Data!D128&lt;&gt;"",$G$27=M129,$G$27&lt;&gt;""),Data!D128,IF(AND(Data!$N$4=4,Data!E128&lt;&gt;"",$G$27=M129,$G$27&lt;&gt;""),Data!E128,IF(AND(Data!$N$4=5,Data!F128&lt;&gt;"",$G$27=M129,$G$27&lt;&gt;""),Data!F128,IF(AND(Data!$N$4=6,Data!G128&lt;&gt;"",$G$27=M129,$G$27&lt;&gt;""),Data!G128,IF(AND(Data!$N$4=7,Data!H128&lt;&gt;"",$G$27=M129,$G$27&lt;&gt;""),Data!H128,IF(AND(Data!$N$4=8,Data!I128&lt;&gt;"",$G$27=M129,$G$27&lt;&gt;""),Data!I128,IF(AND(Data!$N$4=9,Data!J128&lt;&gt;"",$G$27=M129,$G$27&lt;&gt;""),Data!J128,IF(AND(Data!$N$4=10,Data!K128&lt;&gt;"",$G$27=M129,$G$27&lt;&gt;""),Data!K128,""))))))))))</f>
        <v/>
      </c>
      <c r="C129" s="129" t="str">
        <f t="shared" si="1"/>
        <v/>
      </c>
      <c r="D129" s="44"/>
      <c r="E129" s="42"/>
      <c r="F129" s="42"/>
      <c r="G129" s="42"/>
      <c r="H129" s="42"/>
      <c r="I129" s="42"/>
      <c r="J129" s="42"/>
      <c r="K129" s="42"/>
      <c r="L129" s="42"/>
      <c r="M129" s="137" t="str">
        <f>IF(AND(Data!$N$7=1,Data!B128&lt;&gt;""),Data!B128,IF(AND(Data!$N$7=2,Data!C128&lt;&gt;""),Data!C128,IF(AND(Data!$N$7=3,Data!D128&lt;&gt;""),Data!D128,IF(AND(Data!$N$7=4,Data!E128&lt;&gt;""),Data!E128,IF(AND(Data!$N$7=5,Data!F128&lt;&gt;""),Data!F128,IF(AND(Data!$N$7=6,Data!G128&lt;&gt;""),Data!G128,IF(AND(Data!$N$7=7,Data!H128&lt;&gt;""),Data!H128,IF(AND(Data!$N$7=8,Data!I128&lt;&gt;""),Data!I128,IF(AND(Data!$N$7=9,Data!J128&lt;&gt;""),Data!J128,IF(AND(Data!$N$7=10,Data!K128&lt;&gt;""),Data!K128,""))))))))))</f>
        <v/>
      </c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</row>
    <row r="130" spans="2:25" s="43" customFormat="1" ht="12.75" customHeight="1" x14ac:dyDescent="0.15">
      <c r="B130" s="129" t="str">
        <f>IF(AND(Data!$N$4=1,Data!B129&lt;&gt;"", $G$27=M130, $G$27&lt;&gt;""),Data!B129,IF(AND(Data!$N$4=2,Data!C129&lt;&gt;"",$G$27=M130,$G$27&lt;&gt;""),Data!C129,IF(AND(Data!$N$4=3,Data!D129&lt;&gt;"",$G$27=M130,$G$27&lt;&gt;""),Data!D129,IF(AND(Data!$N$4=4,Data!E129&lt;&gt;"",$G$27=M130,$G$27&lt;&gt;""),Data!E129,IF(AND(Data!$N$4=5,Data!F129&lt;&gt;"",$G$27=M130,$G$27&lt;&gt;""),Data!F129,IF(AND(Data!$N$4=6,Data!G129&lt;&gt;"",$G$27=M130,$G$27&lt;&gt;""),Data!G129,IF(AND(Data!$N$4=7,Data!H129&lt;&gt;"",$G$27=M130,$G$27&lt;&gt;""),Data!H129,IF(AND(Data!$N$4=8,Data!I129&lt;&gt;"",$G$27=M130,$G$27&lt;&gt;""),Data!I129,IF(AND(Data!$N$4=9,Data!J129&lt;&gt;"",$G$27=M130,$G$27&lt;&gt;""),Data!J129,IF(AND(Data!$N$4=10,Data!K129&lt;&gt;"",$G$27=M130,$G$27&lt;&gt;""),Data!K129,""))))))))))</f>
        <v/>
      </c>
      <c r="C130" s="129" t="str">
        <f t="shared" si="1"/>
        <v/>
      </c>
      <c r="D130" s="44"/>
      <c r="E130" s="42"/>
      <c r="F130" s="42"/>
      <c r="G130" s="42"/>
      <c r="H130" s="42"/>
      <c r="I130" s="42"/>
      <c r="J130" s="42"/>
      <c r="K130" s="42"/>
      <c r="L130" s="42"/>
      <c r="M130" s="137" t="str">
        <f>IF(AND(Data!$N$7=1,Data!B129&lt;&gt;""),Data!B129,IF(AND(Data!$N$7=2,Data!C129&lt;&gt;""),Data!C129,IF(AND(Data!$N$7=3,Data!D129&lt;&gt;""),Data!D129,IF(AND(Data!$N$7=4,Data!E129&lt;&gt;""),Data!E129,IF(AND(Data!$N$7=5,Data!F129&lt;&gt;""),Data!F129,IF(AND(Data!$N$7=6,Data!G129&lt;&gt;""),Data!G129,IF(AND(Data!$N$7=7,Data!H129&lt;&gt;""),Data!H129,IF(AND(Data!$N$7=8,Data!I129&lt;&gt;""),Data!I129,IF(AND(Data!$N$7=9,Data!J129&lt;&gt;""),Data!J129,IF(AND(Data!$N$7=10,Data!K129&lt;&gt;""),Data!K129,""))))))))))</f>
        <v/>
      </c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</row>
    <row r="131" spans="2:25" s="43" customFormat="1" ht="12.75" customHeight="1" x14ac:dyDescent="0.15">
      <c r="B131" s="129" t="str">
        <f>IF(AND(Data!$N$4=1,Data!B130&lt;&gt;"", $G$27=M131, $G$27&lt;&gt;""),Data!B130,IF(AND(Data!$N$4=2,Data!C130&lt;&gt;"",$G$27=M131,$G$27&lt;&gt;""),Data!C130,IF(AND(Data!$N$4=3,Data!D130&lt;&gt;"",$G$27=M131,$G$27&lt;&gt;""),Data!D130,IF(AND(Data!$N$4=4,Data!E130&lt;&gt;"",$G$27=M131,$G$27&lt;&gt;""),Data!E130,IF(AND(Data!$N$4=5,Data!F130&lt;&gt;"",$G$27=M131,$G$27&lt;&gt;""),Data!F130,IF(AND(Data!$N$4=6,Data!G130&lt;&gt;"",$G$27=M131,$G$27&lt;&gt;""),Data!G130,IF(AND(Data!$N$4=7,Data!H130&lt;&gt;"",$G$27=M131,$G$27&lt;&gt;""),Data!H130,IF(AND(Data!$N$4=8,Data!I130&lt;&gt;"",$G$27=M131,$G$27&lt;&gt;""),Data!I130,IF(AND(Data!$N$4=9,Data!J130&lt;&gt;"",$G$27=M131,$G$27&lt;&gt;""),Data!J130,IF(AND(Data!$N$4=10,Data!K130&lt;&gt;"",$G$27=M131,$G$27&lt;&gt;""),Data!K130,""))))))))))</f>
        <v/>
      </c>
      <c r="C131" s="129" t="str">
        <f t="shared" si="1"/>
        <v/>
      </c>
      <c r="D131" s="44"/>
      <c r="E131" s="42"/>
      <c r="F131" s="42"/>
      <c r="G131" s="42"/>
      <c r="H131" s="42"/>
      <c r="I131" s="42"/>
      <c r="J131" s="42"/>
      <c r="K131" s="42"/>
      <c r="L131" s="42"/>
      <c r="M131" s="137" t="str">
        <f>IF(AND(Data!$N$7=1,Data!B130&lt;&gt;""),Data!B130,IF(AND(Data!$N$7=2,Data!C130&lt;&gt;""),Data!C130,IF(AND(Data!$N$7=3,Data!D130&lt;&gt;""),Data!D130,IF(AND(Data!$N$7=4,Data!E130&lt;&gt;""),Data!E130,IF(AND(Data!$N$7=5,Data!F130&lt;&gt;""),Data!F130,IF(AND(Data!$N$7=6,Data!G130&lt;&gt;""),Data!G130,IF(AND(Data!$N$7=7,Data!H130&lt;&gt;""),Data!H130,IF(AND(Data!$N$7=8,Data!I130&lt;&gt;""),Data!I130,IF(AND(Data!$N$7=9,Data!J130&lt;&gt;""),Data!J130,IF(AND(Data!$N$7=10,Data!K130&lt;&gt;""),Data!K130,""))))))))))</f>
        <v/>
      </c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</row>
    <row r="132" spans="2:25" s="43" customFormat="1" ht="12.75" customHeight="1" x14ac:dyDescent="0.15">
      <c r="B132" s="129" t="str">
        <f>IF(AND(Data!$N$4=1,Data!B131&lt;&gt;"", $G$27=M132, $G$27&lt;&gt;""),Data!B131,IF(AND(Data!$N$4=2,Data!C131&lt;&gt;"",$G$27=M132,$G$27&lt;&gt;""),Data!C131,IF(AND(Data!$N$4=3,Data!D131&lt;&gt;"",$G$27=M132,$G$27&lt;&gt;""),Data!D131,IF(AND(Data!$N$4=4,Data!E131&lt;&gt;"",$G$27=M132,$G$27&lt;&gt;""),Data!E131,IF(AND(Data!$N$4=5,Data!F131&lt;&gt;"",$G$27=M132,$G$27&lt;&gt;""),Data!F131,IF(AND(Data!$N$4=6,Data!G131&lt;&gt;"",$G$27=M132,$G$27&lt;&gt;""),Data!G131,IF(AND(Data!$N$4=7,Data!H131&lt;&gt;"",$G$27=M132,$G$27&lt;&gt;""),Data!H131,IF(AND(Data!$N$4=8,Data!I131&lt;&gt;"",$G$27=M132,$G$27&lt;&gt;""),Data!I131,IF(AND(Data!$N$4=9,Data!J131&lt;&gt;"",$G$27=M132,$G$27&lt;&gt;""),Data!J131,IF(AND(Data!$N$4=10,Data!K131&lt;&gt;"",$G$27=M132,$G$27&lt;&gt;""),Data!K131,""))))))))))</f>
        <v/>
      </c>
      <c r="C132" s="129" t="str">
        <f t="shared" ref="C132:C195" si="2">IF(B132&lt;&gt;"",(B132-$F$18)/$H$18,"")</f>
        <v/>
      </c>
      <c r="D132" s="44"/>
      <c r="E132" s="42"/>
      <c r="F132" s="42"/>
      <c r="G132" s="42"/>
      <c r="H132" s="42"/>
      <c r="I132" s="42"/>
      <c r="J132" s="42"/>
      <c r="K132" s="42"/>
      <c r="L132" s="42"/>
      <c r="M132" s="137" t="str">
        <f>IF(AND(Data!$N$7=1,Data!B131&lt;&gt;""),Data!B131,IF(AND(Data!$N$7=2,Data!C131&lt;&gt;""),Data!C131,IF(AND(Data!$N$7=3,Data!D131&lt;&gt;""),Data!D131,IF(AND(Data!$N$7=4,Data!E131&lt;&gt;""),Data!E131,IF(AND(Data!$N$7=5,Data!F131&lt;&gt;""),Data!F131,IF(AND(Data!$N$7=6,Data!G131&lt;&gt;""),Data!G131,IF(AND(Data!$N$7=7,Data!H131&lt;&gt;""),Data!H131,IF(AND(Data!$N$7=8,Data!I131&lt;&gt;""),Data!I131,IF(AND(Data!$N$7=9,Data!J131&lt;&gt;""),Data!J131,IF(AND(Data!$N$7=10,Data!K131&lt;&gt;""),Data!K131,""))))))))))</f>
        <v/>
      </c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</row>
    <row r="133" spans="2:25" s="43" customFormat="1" ht="12.75" customHeight="1" x14ac:dyDescent="0.15">
      <c r="B133" s="129" t="str">
        <f>IF(AND(Data!$N$4=1,Data!B132&lt;&gt;"", $G$27=M133, $G$27&lt;&gt;""),Data!B132,IF(AND(Data!$N$4=2,Data!C132&lt;&gt;"",$G$27=M133,$G$27&lt;&gt;""),Data!C132,IF(AND(Data!$N$4=3,Data!D132&lt;&gt;"",$G$27=M133,$G$27&lt;&gt;""),Data!D132,IF(AND(Data!$N$4=4,Data!E132&lt;&gt;"",$G$27=M133,$G$27&lt;&gt;""),Data!E132,IF(AND(Data!$N$4=5,Data!F132&lt;&gt;"",$G$27=M133,$G$27&lt;&gt;""),Data!F132,IF(AND(Data!$N$4=6,Data!G132&lt;&gt;"",$G$27=M133,$G$27&lt;&gt;""),Data!G132,IF(AND(Data!$N$4=7,Data!H132&lt;&gt;"",$G$27=M133,$G$27&lt;&gt;""),Data!H132,IF(AND(Data!$N$4=8,Data!I132&lt;&gt;"",$G$27=M133,$G$27&lt;&gt;""),Data!I132,IF(AND(Data!$N$4=9,Data!J132&lt;&gt;"",$G$27=M133,$G$27&lt;&gt;""),Data!J132,IF(AND(Data!$N$4=10,Data!K132&lt;&gt;"",$G$27=M133,$G$27&lt;&gt;""),Data!K132,""))))))))))</f>
        <v/>
      </c>
      <c r="C133" s="129" t="str">
        <f t="shared" si="2"/>
        <v/>
      </c>
      <c r="D133" s="44"/>
      <c r="E133" s="42"/>
      <c r="F133" s="42"/>
      <c r="G133" s="42"/>
      <c r="H133" s="42"/>
      <c r="I133" s="42"/>
      <c r="J133" s="42"/>
      <c r="K133" s="42"/>
      <c r="L133" s="42"/>
      <c r="M133" s="137" t="str">
        <f>IF(AND(Data!$N$7=1,Data!B132&lt;&gt;""),Data!B132,IF(AND(Data!$N$7=2,Data!C132&lt;&gt;""),Data!C132,IF(AND(Data!$N$7=3,Data!D132&lt;&gt;""),Data!D132,IF(AND(Data!$N$7=4,Data!E132&lt;&gt;""),Data!E132,IF(AND(Data!$N$7=5,Data!F132&lt;&gt;""),Data!F132,IF(AND(Data!$N$7=6,Data!G132&lt;&gt;""),Data!G132,IF(AND(Data!$N$7=7,Data!H132&lt;&gt;""),Data!H132,IF(AND(Data!$N$7=8,Data!I132&lt;&gt;""),Data!I132,IF(AND(Data!$N$7=9,Data!J132&lt;&gt;""),Data!J132,IF(AND(Data!$N$7=10,Data!K132&lt;&gt;""),Data!K132,""))))))))))</f>
        <v/>
      </c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</row>
    <row r="134" spans="2:25" s="43" customFormat="1" ht="12.75" customHeight="1" x14ac:dyDescent="0.15">
      <c r="B134" s="129" t="str">
        <f>IF(AND(Data!$N$4=1,Data!B133&lt;&gt;"", $G$27=M134, $G$27&lt;&gt;""),Data!B133,IF(AND(Data!$N$4=2,Data!C133&lt;&gt;"",$G$27=M134,$G$27&lt;&gt;""),Data!C133,IF(AND(Data!$N$4=3,Data!D133&lt;&gt;"",$G$27=M134,$G$27&lt;&gt;""),Data!D133,IF(AND(Data!$N$4=4,Data!E133&lt;&gt;"",$G$27=M134,$G$27&lt;&gt;""),Data!E133,IF(AND(Data!$N$4=5,Data!F133&lt;&gt;"",$G$27=M134,$G$27&lt;&gt;""),Data!F133,IF(AND(Data!$N$4=6,Data!G133&lt;&gt;"",$G$27=M134,$G$27&lt;&gt;""),Data!G133,IF(AND(Data!$N$4=7,Data!H133&lt;&gt;"",$G$27=M134,$G$27&lt;&gt;""),Data!H133,IF(AND(Data!$N$4=8,Data!I133&lt;&gt;"",$G$27=M134,$G$27&lt;&gt;""),Data!I133,IF(AND(Data!$N$4=9,Data!J133&lt;&gt;"",$G$27=M134,$G$27&lt;&gt;""),Data!J133,IF(AND(Data!$N$4=10,Data!K133&lt;&gt;"",$G$27=M134,$G$27&lt;&gt;""),Data!K133,""))))))))))</f>
        <v/>
      </c>
      <c r="C134" s="129" t="str">
        <f t="shared" si="2"/>
        <v/>
      </c>
      <c r="D134" s="44"/>
      <c r="E134" s="42"/>
      <c r="F134" s="42"/>
      <c r="G134" s="42"/>
      <c r="H134" s="42"/>
      <c r="I134" s="42"/>
      <c r="J134" s="42"/>
      <c r="K134" s="42"/>
      <c r="L134" s="42"/>
      <c r="M134" s="137" t="str">
        <f>IF(AND(Data!$N$7=1,Data!B133&lt;&gt;""),Data!B133,IF(AND(Data!$N$7=2,Data!C133&lt;&gt;""),Data!C133,IF(AND(Data!$N$7=3,Data!D133&lt;&gt;""),Data!D133,IF(AND(Data!$N$7=4,Data!E133&lt;&gt;""),Data!E133,IF(AND(Data!$N$7=5,Data!F133&lt;&gt;""),Data!F133,IF(AND(Data!$N$7=6,Data!G133&lt;&gt;""),Data!G133,IF(AND(Data!$N$7=7,Data!H133&lt;&gt;""),Data!H133,IF(AND(Data!$N$7=8,Data!I133&lt;&gt;""),Data!I133,IF(AND(Data!$N$7=9,Data!J133&lt;&gt;""),Data!J133,IF(AND(Data!$N$7=10,Data!K133&lt;&gt;""),Data!K133,""))))))))))</f>
        <v/>
      </c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</row>
    <row r="135" spans="2:25" s="43" customFormat="1" ht="12.75" customHeight="1" x14ac:dyDescent="0.15">
      <c r="B135" s="129" t="str">
        <f>IF(AND(Data!$N$4=1,Data!B134&lt;&gt;"", $G$27=M135, $G$27&lt;&gt;""),Data!B134,IF(AND(Data!$N$4=2,Data!C134&lt;&gt;"",$G$27=M135,$G$27&lt;&gt;""),Data!C134,IF(AND(Data!$N$4=3,Data!D134&lt;&gt;"",$G$27=M135,$G$27&lt;&gt;""),Data!D134,IF(AND(Data!$N$4=4,Data!E134&lt;&gt;"",$G$27=M135,$G$27&lt;&gt;""),Data!E134,IF(AND(Data!$N$4=5,Data!F134&lt;&gt;"",$G$27=M135,$G$27&lt;&gt;""),Data!F134,IF(AND(Data!$N$4=6,Data!G134&lt;&gt;"",$G$27=M135,$G$27&lt;&gt;""),Data!G134,IF(AND(Data!$N$4=7,Data!H134&lt;&gt;"",$G$27=M135,$G$27&lt;&gt;""),Data!H134,IF(AND(Data!$N$4=8,Data!I134&lt;&gt;"",$G$27=M135,$G$27&lt;&gt;""),Data!I134,IF(AND(Data!$N$4=9,Data!J134&lt;&gt;"",$G$27=M135,$G$27&lt;&gt;""),Data!J134,IF(AND(Data!$N$4=10,Data!K134&lt;&gt;"",$G$27=M135,$G$27&lt;&gt;""),Data!K134,""))))))))))</f>
        <v/>
      </c>
      <c r="C135" s="129" t="str">
        <f t="shared" si="2"/>
        <v/>
      </c>
      <c r="D135" s="44"/>
      <c r="E135" s="42"/>
      <c r="F135" s="42"/>
      <c r="G135" s="42"/>
      <c r="H135" s="42"/>
      <c r="I135" s="42"/>
      <c r="J135" s="42"/>
      <c r="K135" s="42"/>
      <c r="L135" s="42"/>
      <c r="M135" s="137" t="str">
        <f>IF(AND(Data!$N$7=1,Data!B134&lt;&gt;""),Data!B134,IF(AND(Data!$N$7=2,Data!C134&lt;&gt;""),Data!C134,IF(AND(Data!$N$7=3,Data!D134&lt;&gt;""),Data!D134,IF(AND(Data!$N$7=4,Data!E134&lt;&gt;""),Data!E134,IF(AND(Data!$N$7=5,Data!F134&lt;&gt;""),Data!F134,IF(AND(Data!$N$7=6,Data!G134&lt;&gt;""),Data!G134,IF(AND(Data!$N$7=7,Data!H134&lt;&gt;""),Data!H134,IF(AND(Data!$N$7=8,Data!I134&lt;&gt;""),Data!I134,IF(AND(Data!$N$7=9,Data!J134&lt;&gt;""),Data!J134,IF(AND(Data!$N$7=10,Data!K134&lt;&gt;""),Data!K134,""))))))))))</f>
        <v/>
      </c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</row>
    <row r="136" spans="2:25" s="43" customFormat="1" ht="12.75" customHeight="1" x14ac:dyDescent="0.15">
      <c r="B136" s="129" t="str">
        <f>IF(AND(Data!$N$4=1,Data!B135&lt;&gt;"", $G$27=M136, $G$27&lt;&gt;""),Data!B135,IF(AND(Data!$N$4=2,Data!C135&lt;&gt;"",$G$27=M136,$G$27&lt;&gt;""),Data!C135,IF(AND(Data!$N$4=3,Data!D135&lt;&gt;"",$G$27=M136,$G$27&lt;&gt;""),Data!D135,IF(AND(Data!$N$4=4,Data!E135&lt;&gt;"",$G$27=M136,$G$27&lt;&gt;""),Data!E135,IF(AND(Data!$N$4=5,Data!F135&lt;&gt;"",$G$27=M136,$G$27&lt;&gt;""),Data!F135,IF(AND(Data!$N$4=6,Data!G135&lt;&gt;"",$G$27=M136,$G$27&lt;&gt;""),Data!G135,IF(AND(Data!$N$4=7,Data!H135&lt;&gt;"",$G$27=M136,$G$27&lt;&gt;""),Data!H135,IF(AND(Data!$N$4=8,Data!I135&lt;&gt;"",$G$27=M136,$G$27&lt;&gt;""),Data!I135,IF(AND(Data!$N$4=9,Data!J135&lt;&gt;"",$G$27=M136,$G$27&lt;&gt;""),Data!J135,IF(AND(Data!$N$4=10,Data!K135&lt;&gt;"",$G$27=M136,$G$27&lt;&gt;""),Data!K135,""))))))))))</f>
        <v/>
      </c>
      <c r="C136" s="129" t="str">
        <f t="shared" si="2"/>
        <v/>
      </c>
      <c r="D136" s="44"/>
      <c r="E136" s="42"/>
      <c r="F136" s="42"/>
      <c r="G136" s="42"/>
      <c r="H136" s="42"/>
      <c r="I136" s="42"/>
      <c r="J136" s="42"/>
      <c r="K136" s="42"/>
      <c r="L136" s="42"/>
      <c r="M136" s="137" t="str">
        <f>IF(AND(Data!$N$7=1,Data!B135&lt;&gt;""),Data!B135,IF(AND(Data!$N$7=2,Data!C135&lt;&gt;""),Data!C135,IF(AND(Data!$N$7=3,Data!D135&lt;&gt;""),Data!D135,IF(AND(Data!$N$7=4,Data!E135&lt;&gt;""),Data!E135,IF(AND(Data!$N$7=5,Data!F135&lt;&gt;""),Data!F135,IF(AND(Data!$N$7=6,Data!G135&lt;&gt;""),Data!G135,IF(AND(Data!$N$7=7,Data!H135&lt;&gt;""),Data!H135,IF(AND(Data!$N$7=8,Data!I135&lt;&gt;""),Data!I135,IF(AND(Data!$N$7=9,Data!J135&lt;&gt;""),Data!J135,IF(AND(Data!$N$7=10,Data!K135&lt;&gt;""),Data!K135,""))))))))))</f>
        <v/>
      </c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</row>
    <row r="137" spans="2:25" s="43" customFormat="1" ht="12.75" customHeight="1" x14ac:dyDescent="0.15">
      <c r="B137" s="129" t="str">
        <f>IF(AND(Data!$N$4=1,Data!B136&lt;&gt;"", $G$27=M137, $G$27&lt;&gt;""),Data!B136,IF(AND(Data!$N$4=2,Data!C136&lt;&gt;"",$G$27=M137,$G$27&lt;&gt;""),Data!C136,IF(AND(Data!$N$4=3,Data!D136&lt;&gt;"",$G$27=M137,$G$27&lt;&gt;""),Data!D136,IF(AND(Data!$N$4=4,Data!E136&lt;&gt;"",$G$27=M137,$G$27&lt;&gt;""),Data!E136,IF(AND(Data!$N$4=5,Data!F136&lt;&gt;"",$G$27=M137,$G$27&lt;&gt;""),Data!F136,IF(AND(Data!$N$4=6,Data!G136&lt;&gt;"",$G$27=M137,$G$27&lt;&gt;""),Data!G136,IF(AND(Data!$N$4=7,Data!H136&lt;&gt;"",$G$27=M137,$G$27&lt;&gt;""),Data!H136,IF(AND(Data!$N$4=8,Data!I136&lt;&gt;"",$G$27=M137,$G$27&lt;&gt;""),Data!I136,IF(AND(Data!$N$4=9,Data!J136&lt;&gt;"",$G$27=M137,$G$27&lt;&gt;""),Data!J136,IF(AND(Data!$N$4=10,Data!K136&lt;&gt;"",$G$27=M137,$G$27&lt;&gt;""),Data!K136,""))))))))))</f>
        <v/>
      </c>
      <c r="C137" s="129" t="str">
        <f t="shared" si="2"/>
        <v/>
      </c>
      <c r="D137" s="44"/>
      <c r="E137" s="42"/>
      <c r="F137" s="42"/>
      <c r="G137" s="42"/>
      <c r="H137" s="42"/>
      <c r="I137" s="42"/>
      <c r="J137" s="42"/>
      <c r="K137" s="42"/>
      <c r="L137" s="42"/>
      <c r="M137" s="137" t="str">
        <f>IF(AND(Data!$N$7=1,Data!B136&lt;&gt;""),Data!B136,IF(AND(Data!$N$7=2,Data!C136&lt;&gt;""),Data!C136,IF(AND(Data!$N$7=3,Data!D136&lt;&gt;""),Data!D136,IF(AND(Data!$N$7=4,Data!E136&lt;&gt;""),Data!E136,IF(AND(Data!$N$7=5,Data!F136&lt;&gt;""),Data!F136,IF(AND(Data!$N$7=6,Data!G136&lt;&gt;""),Data!G136,IF(AND(Data!$N$7=7,Data!H136&lt;&gt;""),Data!H136,IF(AND(Data!$N$7=8,Data!I136&lt;&gt;""),Data!I136,IF(AND(Data!$N$7=9,Data!J136&lt;&gt;""),Data!J136,IF(AND(Data!$N$7=10,Data!K136&lt;&gt;""),Data!K136,""))))))))))</f>
        <v/>
      </c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</row>
    <row r="138" spans="2:25" s="43" customFormat="1" ht="12.75" customHeight="1" x14ac:dyDescent="0.15">
      <c r="B138" s="129" t="str">
        <f>IF(AND(Data!$N$4=1,Data!B137&lt;&gt;"", $G$27=M138, $G$27&lt;&gt;""),Data!B137,IF(AND(Data!$N$4=2,Data!C137&lt;&gt;"",$G$27=M138,$G$27&lt;&gt;""),Data!C137,IF(AND(Data!$N$4=3,Data!D137&lt;&gt;"",$G$27=M138,$G$27&lt;&gt;""),Data!D137,IF(AND(Data!$N$4=4,Data!E137&lt;&gt;"",$G$27=M138,$G$27&lt;&gt;""),Data!E137,IF(AND(Data!$N$4=5,Data!F137&lt;&gt;"",$G$27=M138,$G$27&lt;&gt;""),Data!F137,IF(AND(Data!$N$4=6,Data!G137&lt;&gt;"",$G$27=M138,$G$27&lt;&gt;""),Data!G137,IF(AND(Data!$N$4=7,Data!H137&lt;&gt;"",$G$27=M138,$G$27&lt;&gt;""),Data!H137,IF(AND(Data!$N$4=8,Data!I137&lt;&gt;"",$G$27=M138,$G$27&lt;&gt;""),Data!I137,IF(AND(Data!$N$4=9,Data!J137&lt;&gt;"",$G$27=M138,$G$27&lt;&gt;""),Data!J137,IF(AND(Data!$N$4=10,Data!K137&lt;&gt;"",$G$27=M138,$G$27&lt;&gt;""),Data!K137,""))))))))))</f>
        <v/>
      </c>
      <c r="C138" s="129" t="str">
        <f t="shared" si="2"/>
        <v/>
      </c>
      <c r="D138" s="44"/>
      <c r="E138" s="42"/>
      <c r="F138" s="42"/>
      <c r="G138" s="42"/>
      <c r="H138" s="42"/>
      <c r="I138" s="42"/>
      <c r="J138" s="42"/>
      <c r="K138" s="42"/>
      <c r="L138" s="42"/>
      <c r="M138" s="137" t="str">
        <f>IF(AND(Data!$N$7=1,Data!B137&lt;&gt;""),Data!B137,IF(AND(Data!$N$7=2,Data!C137&lt;&gt;""),Data!C137,IF(AND(Data!$N$7=3,Data!D137&lt;&gt;""),Data!D137,IF(AND(Data!$N$7=4,Data!E137&lt;&gt;""),Data!E137,IF(AND(Data!$N$7=5,Data!F137&lt;&gt;""),Data!F137,IF(AND(Data!$N$7=6,Data!G137&lt;&gt;""),Data!G137,IF(AND(Data!$N$7=7,Data!H137&lt;&gt;""),Data!H137,IF(AND(Data!$N$7=8,Data!I137&lt;&gt;""),Data!I137,IF(AND(Data!$N$7=9,Data!J137&lt;&gt;""),Data!J137,IF(AND(Data!$N$7=10,Data!K137&lt;&gt;""),Data!K137,""))))))))))</f>
        <v/>
      </c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</row>
    <row r="139" spans="2:25" s="43" customFormat="1" ht="12.75" customHeight="1" x14ac:dyDescent="0.15">
      <c r="B139" s="129" t="str">
        <f>IF(AND(Data!$N$4=1,Data!B138&lt;&gt;"", $G$27=M139, $G$27&lt;&gt;""),Data!B138,IF(AND(Data!$N$4=2,Data!C138&lt;&gt;"",$G$27=M139,$G$27&lt;&gt;""),Data!C138,IF(AND(Data!$N$4=3,Data!D138&lt;&gt;"",$G$27=M139,$G$27&lt;&gt;""),Data!D138,IF(AND(Data!$N$4=4,Data!E138&lt;&gt;"",$G$27=M139,$G$27&lt;&gt;""),Data!E138,IF(AND(Data!$N$4=5,Data!F138&lt;&gt;"",$G$27=M139,$G$27&lt;&gt;""),Data!F138,IF(AND(Data!$N$4=6,Data!G138&lt;&gt;"",$G$27=M139,$G$27&lt;&gt;""),Data!G138,IF(AND(Data!$N$4=7,Data!H138&lt;&gt;"",$G$27=M139,$G$27&lt;&gt;""),Data!H138,IF(AND(Data!$N$4=8,Data!I138&lt;&gt;"",$G$27=M139,$G$27&lt;&gt;""),Data!I138,IF(AND(Data!$N$4=9,Data!J138&lt;&gt;"",$G$27=M139,$G$27&lt;&gt;""),Data!J138,IF(AND(Data!$N$4=10,Data!K138&lt;&gt;"",$G$27=M139,$G$27&lt;&gt;""),Data!K138,""))))))))))</f>
        <v/>
      </c>
      <c r="C139" s="129" t="str">
        <f t="shared" si="2"/>
        <v/>
      </c>
      <c r="D139" s="44"/>
      <c r="E139" s="42"/>
      <c r="F139" s="42"/>
      <c r="G139" s="42"/>
      <c r="H139" s="42"/>
      <c r="I139" s="42"/>
      <c r="J139" s="42"/>
      <c r="K139" s="42"/>
      <c r="L139" s="42"/>
      <c r="M139" s="137" t="str">
        <f>IF(AND(Data!$N$7=1,Data!B138&lt;&gt;""),Data!B138,IF(AND(Data!$N$7=2,Data!C138&lt;&gt;""),Data!C138,IF(AND(Data!$N$7=3,Data!D138&lt;&gt;""),Data!D138,IF(AND(Data!$N$7=4,Data!E138&lt;&gt;""),Data!E138,IF(AND(Data!$N$7=5,Data!F138&lt;&gt;""),Data!F138,IF(AND(Data!$N$7=6,Data!G138&lt;&gt;""),Data!G138,IF(AND(Data!$N$7=7,Data!H138&lt;&gt;""),Data!H138,IF(AND(Data!$N$7=8,Data!I138&lt;&gt;""),Data!I138,IF(AND(Data!$N$7=9,Data!J138&lt;&gt;""),Data!J138,IF(AND(Data!$N$7=10,Data!K138&lt;&gt;""),Data!K138,""))))))))))</f>
        <v/>
      </c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</row>
    <row r="140" spans="2:25" s="43" customFormat="1" ht="12.75" customHeight="1" x14ac:dyDescent="0.15">
      <c r="B140" s="129" t="str">
        <f>IF(AND(Data!$N$4=1,Data!B139&lt;&gt;"", $G$27=M140, $G$27&lt;&gt;""),Data!B139,IF(AND(Data!$N$4=2,Data!C139&lt;&gt;"",$G$27=M140,$G$27&lt;&gt;""),Data!C139,IF(AND(Data!$N$4=3,Data!D139&lt;&gt;"",$G$27=M140,$G$27&lt;&gt;""),Data!D139,IF(AND(Data!$N$4=4,Data!E139&lt;&gt;"",$G$27=M140,$G$27&lt;&gt;""),Data!E139,IF(AND(Data!$N$4=5,Data!F139&lt;&gt;"",$G$27=M140,$G$27&lt;&gt;""),Data!F139,IF(AND(Data!$N$4=6,Data!G139&lt;&gt;"",$G$27=M140,$G$27&lt;&gt;""),Data!G139,IF(AND(Data!$N$4=7,Data!H139&lt;&gt;"",$G$27=M140,$G$27&lt;&gt;""),Data!H139,IF(AND(Data!$N$4=8,Data!I139&lt;&gt;"",$G$27=M140,$G$27&lt;&gt;""),Data!I139,IF(AND(Data!$N$4=9,Data!J139&lt;&gt;"",$G$27=M140,$G$27&lt;&gt;""),Data!J139,IF(AND(Data!$N$4=10,Data!K139&lt;&gt;"",$G$27=M140,$G$27&lt;&gt;""),Data!K139,""))))))))))</f>
        <v/>
      </c>
      <c r="C140" s="129" t="str">
        <f t="shared" si="2"/>
        <v/>
      </c>
      <c r="D140" s="44"/>
      <c r="E140" s="42"/>
      <c r="F140" s="42"/>
      <c r="G140" s="42"/>
      <c r="H140" s="42"/>
      <c r="I140" s="42"/>
      <c r="J140" s="42"/>
      <c r="K140" s="42"/>
      <c r="L140" s="42"/>
      <c r="M140" s="137" t="str">
        <f>IF(AND(Data!$N$7=1,Data!B139&lt;&gt;""),Data!B139,IF(AND(Data!$N$7=2,Data!C139&lt;&gt;""),Data!C139,IF(AND(Data!$N$7=3,Data!D139&lt;&gt;""),Data!D139,IF(AND(Data!$N$7=4,Data!E139&lt;&gt;""),Data!E139,IF(AND(Data!$N$7=5,Data!F139&lt;&gt;""),Data!F139,IF(AND(Data!$N$7=6,Data!G139&lt;&gt;""),Data!G139,IF(AND(Data!$N$7=7,Data!H139&lt;&gt;""),Data!H139,IF(AND(Data!$N$7=8,Data!I139&lt;&gt;""),Data!I139,IF(AND(Data!$N$7=9,Data!J139&lt;&gt;""),Data!J139,IF(AND(Data!$N$7=10,Data!K139&lt;&gt;""),Data!K139,""))))))))))</f>
        <v/>
      </c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</row>
    <row r="141" spans="2:25" s="43" customFormat="1" ht="12.75" customHeight="1" x14ac:dyDescent="0.15">
      <c r="B141" s="129" t="str">
        <f>IF(AND(Data!$N$4=1,Data!B140&lt;&gt;"", $G$27=M141, $G$27&lt;&gt;""),Data!B140,IF(AND(Data!$N$4=2,Data!C140&lt;&gt;"",$G$27=M141,$G$27&lt;&gt;""),Data!C140,IF(AND(Data!$N$4=3,Data!D140&lt;&gt;"",$G$27=M141,$G$27&lt;&gt;""),Data!D140,IF(AND(Data!$N$4=4,Data!E140&lt;&gt;"",$G$27=M141,$G$27&lt;&gt;""),Data!E140,IF(AND(Data!$N$4=5,Data!F140&lt;&gt;"",$G$27=M141,$G$27&lt;&gt;""),Data!F140,IF(AND(Data!$N$4=6,Data!G140&lt;&gt;"",$G$27=M141,$G$27&lt;&gt;""),Data!G140,IF(AND(Data!$N$4=7,Data!H140&lt;&gt;"",$G$27=M141,$G$27&lt;&gt;""),Data!H140,IF(AND(Data!$N$4=8,Data!I140&lt;&gt;"",$G$27=M141,$G$27&lt;&gt;""),Data!I140,IF(AND(Data!$N$4=9,Data!J140&lt;&gt;"",$G$27=M141,$G$27&lt;&gt;""),Data!J140,IF(AND(Data!$N$4=10,Data!K140&lt;&gt;"",$G$27=M141,$G$27&lt;&gt;""),Data!K140,""))))))))))</f>
        <v/>
      </c>
      <c r="C141" s="129" t="str">
        <f t="shared" si="2"/>
        <v/>
      </c>
      <c r="D141" s="44"/>
      <c r="E141" s="42"/>
      <c r="F141" s="42"/>
      <c r="G141" s="42"/>
      <c r="H141" s="42"/>
      <c r="I141" s="42"/>
      <c r="J141" s="42"/>
      <c r="K141" s="42"/>
      <c r="L141" s="42"/>
      <c r="M141" s="137" t="str">
        <f>IF(AND(Data!$N$7=1,Data!B140&lt;&gt;""),Data!B140,IF(AND(Data!$N$7=2,Data!C140&lt;&gt;""),Data!C140,IF(AND(Data!$N$7=3,Data!D140&lt;&gt;""),Data!D140,IF(AND(Data!$N$7=4,Data!E140&lt;&gt;""),Data!E140,IF(AND(Data!$N$7=5,Data!F140&lt;&gt;""),Data!F140,IF(AND(Data!$N$7=6,Data!G140&lt;&gt;""),Data!G140,IF(AND(Data!$N$7=7,Data!H140&lt;&gt;""),Data!H140,IF(AND(Data!$N$7=8,Data!I140&lt;&gt;""),Data!I140,IF(AND(Data!$N$7=9,Data!J140&lt;&gt;""),Data!J140,IF(AND(Data!$N$7=10,Data!K140&lt;&gt;""),Data!K140,""))))))))))</f>
        <v/>
      </c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2:25" s="43" customFormat="1" ht="12.75" customHeight="1" x14ac:dyDescent="0.15">
      <c r="B142" s="129" t="str">
        <f>IF(AND(Data!$N$4=1,Data!B141&lt;&gt;"", $G$27=M142, $G$27&lt;&gt;""),Data!B141,IF(AND(Data!$N$4=2,Data!C141&lt;&gt;"",$G$27=M142,$G$27&lt;&gt;""),Data!C141,IF(AND(Data!$N$4=3,Data!D141&lt;&gt;"",$G$27=M142,$G$27&lt;&gt;""),Data!D141,IF(AND(Data!$N$4=4,Data!E141&lt;&gt;"",$G$27=M142,$G$27&lt;&gt;""),Data!E141,IF(AND(Data!$N$4=5,Data!F141&lt;&gt;"",$G$27=M142,$G$27&lt;&gt;""),Data!F141,IF(AND(Data!$N$4=6,Data!G141&lt;&gt;"",$G$27=M142,$G$27&lt;&gt;""),Data!G141,IF(AND(Data!$N$4=7,Data!H141&lt;&gt;"",$G$27=M142,$G$27&lt;&gt;""),Data!H141,IF(AND(Data!$N$4=8,Data!I141&lt;&gt;"",$G$27=M142,$G$27&lt;&gt;""),Data!I141,IF(AND(Data!$N$4=9,Data!J141&lt;&gt;"",$G$27=M142,$G$27&lt;&gt;""),Data!J141,IF(AND(Data!$N$4=10,Data!K141&lt;&gt;"",$G$27=M142,$G$27&lt;&gt;""),Data!K141,""))))))))))</f>
        <v/>
      </c>
      <c r="C142" s="129" t="str">
        <f t="shared" si="2"/>
        <v/>
      </c>
      <c r="D142" s="44"/>
      <c r="E142" s="42"/>
      <c r="F142" s="42"/>
      <c r="G142" s="42"/>
      <c r="H142" s="42"/>
      <c r="I142" s="42"/>
      <c r="J142" s="42"/>
      <c r="K142" s="42"/>
      <c r="L142" s="42"/>
      <c r="M142" s="137" t="str">
        <f>IF(AND(Data!$N$7=1,Data!B141&lt;&gt;""),Data!B141,IF(AND(Data!$N$7=2,Data!C141&lt;&gt;""),Data!C141,IF(AND(Data!$N$7=3,Data!D141&lt;&gt;""),Data!D141,IF(AND(Data!$N$7=4,Data!E141&lt;&gt;""),Data!E141,IF(AND(Data!$N$7=5,Data!F141&lt;&gt;""),Data!F141,IF(AND(Data!$N$7=6,Data!G141&lt;&gt;""),Data!G141,IF(AND(Data!$N$7=7,Data!H141&lt;&gt;""),Data!H141,IF(AND(Data!$N$7=8,Data!I141&lt;&gt;""),Data!I141,IF(AND(Data!$N$7=9,Data!J141&lt;&gt;""),Data!J141,IF(AND(Data!$N$7=10,Data!K141&lt;&gt;""),Data!K141,""))))))))))</f>
        <v/>
      </c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</row>
    <row r="143" spans="2:25" s="43" customFormat="1" ht="12.75" customHeight="1" x14ac:dyDescent="0.15">
      <c r="B143" s="129" t="str">
        <f>IF(AND(Data!$N$4=1,Data!B142&lt;&gt;"", $G$27=M143, $G$27&lt;&gt;""),Data!B142,IF(AND(Data!$N$4=2,Data!C142&lt;&gt;"",$G$27=M143,$G$27&lt;&gt;""),Data!C142,IF(AND(Data!$N$4=3,Data!D142&lt;&gt;"",$G$27=M143,$G$27&lt;&gt;""),Data!D142,IF(AND(Data!$N$4=4,Data!E142&lt;&gt;"",$G$27=M143,$G$27&lt;&gt;""),Data!E142,IF(AND(Data!$N$4=5,Data!F142&lt;&gt;"",$G$27=M143,$G$27&lt;&gt;""),Data!F142,IF(AND(Data!$N$4=6,Data!G142&lt;&gt;"",$G$27=M143,$G$27&lt;&gt;""),Data!G142,IF(AND(Data!$N$4=7,Data!H142&lt;&gt;"",$G$27=M143,$G$27&lt;&gt;""),Data!H142,IF(AND(Data!$N$4=8,Data!I142&lt;&gt;"",$G$27=M143,$G$27&lt;&gt;""),Data!I142,IF(AND(Data!$N$4=9,Data!J142&lt;&gt;"",$G$27=M143,$G$27&lt;&gt;""),Data!J142,IF(AND(Data!$N$4=10,Data!K142&lt;&gt;"",$G$27=M143,$G$27&lt;&gt;""),Data!K142,""))))))))))</f>
        <v/>
      </c>
      <c r="C143" s="129" t="str">
        <f t="shared" si="2"/>
        <v/>
      </c>
      <c r="D143" s="44"/>
      <c r="E143" s="42"/>
      <c r="F143" s="42"/>
      <c r="G143" s="42"/>
      <c r="H143" s="42"/>
      <c r="I143" s="42"/>
      <c r="J143" s="42"/>
      <c r="K143" s="42"/>
      <c r="L143" s="42"/>
      <c r="M143" s="137" t="str">
        <f>IF(AND(Data!$N$7=1,Data!B142&lt;&gt;""),Data!B142,IF(AND(Data!$N$7=2,Data!C142&lt;&gt;""),Data!C142,IF(AND(Data!$N$7=3,Data!D142&lt;&gt;""),Data!D142,IF(AND(Data!$N$7=4,Data!E142&lt;&gt;""),Data!E142,IF(AND(Data!$N$7=5,Data!F142&lt;&gt;""),Data!F142,IF(AND(Data!$N$7=6,Data!G142&lt;&gt;""),Data!G142,IF(AND(Data!$N$7=7,Data!H142&lt;&gt;""),Data!H142,IF(AND(Data!$N$7=8,Data!I142&lt;&gt;""),Data!I142,IF(AND(Data!$N$7=9,Data!J142&lt;&gt;""),Data!J142,IF(AND(Data!$N$7=10,Data!K142&lt;&gt;""),Data!K142,""))))))))))</f>
        <v/>
      </c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</row>
    <row r="144" spans="2:25" s="43" customFormat="1" ht="12.75" customHeight="1" x14ac:dyDescent="0.15">
      <c r="B144" s="129" t="str">
        <f>IF(AND(Data!$N$4=1,Data!B143&lt;&gt;"", $G$27=M144, $G$27&lt;&gt;""),Data!B143,IF(AND(Data!$N$4=2,Data!C143&lt;&gt;"",$G$27=M144,$G$27&lt;&gt;""),Data!C143,IF(AND(Data!$N$4=3,Data!D143&lt;&gt;"",$G$27=M144,$G$27&lt;&gt;""),Data!D143,IF(AND(Data!$N$4=4,Data!E143&lt;&gt;"",$G$27=M144,$G$27&lt;&gt;""),Data!E143,IF(AND(Data!$N$4=5,Data!F143&lt;&gt;"",$G$27=M144,$G$27&lt;&gt;""),Data!F143,IF(AND(Data!$N$4=6,Data!G143&lt;&gt;"",$G$27=M144,$G$27&lt;&gt;""),Data!G143,IF(AND(Data!$N$4=7,Data!H143&lt;&gt;"",$G$27=M144,$G$27&lt;&gt;""),Data!H143,IF(AND(Data!$N$4=8,Data!I143&lt;&gt;"",$G$27=M144,$G$27&lt;&gt;""),Data!I143,IF(AND(Data!$N$4=9,Data!J143&lt;&gt;"",$G$27=M144,$G$27&lt;&gt;""),Data!J143,IF(AND(Data!$N$4=10,Data!K143&lt;&gt;"",$G$27=M144,$G$27&lt;&gt;""),Data!K143,""))))))))))</f>
        <v/>
      </c>
      <c r="C144" s="129" t="str">
        <f t="shared" si="2"/>
        <v/>
      </c>
      <c r="D144" s="44"/>
      <c r="E144" s="42"/>
      <c r="F144" s="42"/>
      <c r="G144" s="42"/>
      <c r="H144" s="42"/>
      <c r="I144" s="42"/>
      <c r="J144" s="42"/>
      <c r="K144" s="42"/>
      <c r="L144" s="42"/>
      <c r="M144" s="137" t="str">
        <f>IF(AND(Data!$N$7=1,Data!B143&lt;&gt;""),Data!B143,IF(AND(Data!$N$7=2,Data!C143&lt;&gt;""),Data!C143,IF(AND(Data!$N$7=3,Data!D143&lt;&gt;""),Data!D143,IF(AND(Data!$N$7=4,Data!E143&lt;&gt;""),Data!E143,IF(AND(Data!$N$7=5,Data!F143&lt;&gt;""),Data!F143,IF(AND(Data!$N$7=6,Data!G143&lt;&gt;""),Data!G143,IF(AND(Data!$N$7=7,Data!H143&lt;&gt;""),Data!H143,IF(AND(Data!$N$7=8,Data!I143&lt;&gt;""),Data!I143,IF(AND(Data!$N$7=9,Data!J143&lt;&gt;""),Data!J143,IF(AND(Data!$N$7=10,Data!K143&lt;&gt;""),Data!K143,""))))))))))</f>
        <v/>
      </c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</row>
    <row r="145" spans="2:25" s="43" customFormat="1" ht="12.75" customHeight="1" x14ac:dyDescent="0.15">
      <c r="B145" s="129" t="str">
        <f>IF(AND(Data!$N$4=1,Data!B144&lt;&gt;"", $G$27=M145, $G$27&lt;&gt;""),Data!B144,IF(AND(Data!$N$4=2,Data!C144&lt;&gt;"",$G$27=M145,$G$27&lt;&gt;""),Data!C144,IF(AND(Data!$N$4=3,Data!D144&lt;&gt;"",$G$27=M145,$G$27&lt;&gt;""),Data!D144,IF(AND(Data!$N$4=4,Data!E144&lt;&gt;"",$G$27=M145,$G$27&lt;&gt;""),Data!E144,IF(AND(Data!$N$4=5,Data!F144&lt;&gt;"",$G$27=M145,$G$27&lt;&gt;""),Data!F144,IF(AND(Data!$N$4=6,Data!G144&lt;&gt;"",$G$27=M145,$G$27&lt;&gt;""),Data!G144,IF(AND(Data!$N$4=7,Data!H144&lt;&gt;"",$G$27=M145,$G$27&lt;&gt;""),Data!H144,IF(AND(Data!$N$4=8,Data!I144&lt;&gt;"",$G$27=M145,$G$27&lt;&gt;""),Data!I144,IF(AND(Data!$N$4=9,Data!J144&lt;&gt;"",$G$27=M145,$G$27&lt;&gt;""),Data!J144,IF(AND(Data!$N$4=10,Data!K144&lt;&gt;"",$G$27=M145,$G$27&lt;&gt;""),Data!K144,""))))))))))</f>
        <v/>
      </c>
      <c r="C145" s="129" t="str">
        <f t="shared" si="2"/>
        <v/>
      </c>
      <c r="D145" s="44"/>
      <c r="E145" s="42"/>
      <c r="F145" s="42"/>
      <c r="G145" s="42"/>
      <c r="H145" s="42"/>
      <c r="I145" s="42"/>
      <c r="J145" s="42"/>
      <c r="K145" s="42"/>
      <c r="L145" s="42"/>
      <c r="M145" s="137" t="str">
        <f>IF(AND(Data!$N$7=1,Data!B144&lt;&gt;""),Data!B144,IF(AND(Data!$N$7=2,Data!C144&lt;&gt;""),Data!C144,IF(AND(Data!$N$7=3,Data!D144&lt;&gt;""),Data!D144,IF(AND(Data!$N$7=4,Data!E144&lt;&gt;""),Data!E144,IF(AND(Data!$N$7=5,Data!F144&lt;&gt;""),Data!F144,IF(AND(Data!$N$7=6,Data!G144&lt;&gt;""),Data!G144,IF(AND(Data!$N$7=7,Data!H144&lt;&gt;""),Data!H144,IF(AND(Data!$N$7=8,Data!I144&lt;&gt;""),Data!I144,IF(AND(Data!$N$7=9,Data!J144&lt;&gt;""),Data!J144,IF(AND(Data!$N$7=10,Data!K144&lt;&gt;""),Data!K144,""))))))))))</f>
        <v/>
      </c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2:25" s="43" customFormat="1" ht="12.75" customHeight="1" x14ac:dyDescent="0.15">
      <c r="B146" s="129" t="str">
        <f>IF(AND(Data!$N$4=1,Data!B145&lt;&gt;"", $G$27=M146, $G$27&lt;&gt;""),Data!B145,IF(AND(Data!$N$4=2,Data!C145&lt;&gt;"",$G$27=M146,$G$27&lt;&gt;""),Data!C145,IF(AND(Data!$N$4=3,Data!D145&lt;&gt;"",$G$27=M146,$G$27&lt;&gt;""),Data!D145,IF(AND(Data!$N$4=4,Data!E145&lt;&gt;"",$G$27=M146,$G$27&lt;&gt;""),Data!E145,IF(AND(Data!$N$4=5,Data!F145&lt;&gt;"",$G$27=M146,$G$27&lt;&gt;""),Data!F145,IF(AND(Data!$N$4=6,Data!G145&lt;&gt;"",$G$27=M146,$G$27&lt;&gt;""),Data!G145,IF(AND(Data!$N$4=7,Data!H145&lt;&gt;"",$G$27=M146,$G$27&lt;&gt;""),Data!H145,IF(AND(Data!$N$4=8,Data!I145&lt;&gt;"",$G$27=M146,$G$27&lt;&gt;""),Data!I145,IF(AND(Data!$N$4=9,Data!J145&lt;&gt;"",$G$27=M146,$G$27&lt;&gt;""),Data!J145,IF(AND(Data!$N$4=10,Data!K145&lt;&gt;"",$G$27=M146,$G$27&lt;&gt;""),Data!K145,""))))))))))</f>
        <v/>
      </c>
      <c r="C146" s="129" t="str">
        <f t="shared" si="2"/>
        <v/>
      </c>
      <c r="D146" s="44"/>
      <c r="E146" s="42"/>
      <c r="F146" s="42"/>
      <c r="G146" s="42"/>
      <c r="H146" s="42"/>
      <c r="I146" s="42"/>
      <c r="J146" s="42"/>
      <c r="K146" s="42"/>
      <c r="L146" s="42"/>
      <c r="M146" s="137" t="str">
        <f>IF(AND(Data!$N$7=1,Data!B145&lt;&gt;""),Data!B145,IF(AND(Data!$N$7=2,Data!C145&lt;&gt;""),Data!C145,IF(AND(Data!$N$7=3,Data!D145&lt;&gt;""),Data!D145,IF(AND(Data!$N$7=4,Data!E145&lt;&gt;""),Data!E145,IF(AND(Data!$N$7=5,Data!F145&lt;&gt;""),Data!F145,IF(AND(Data!$N$7=6,Data!G145&lt;&gt;""),Data!G145,IF(AND(Data!$N$7=7,Data!H145&lt;&gt;""),Data!H145,IF(AND(Data!$N$7=8,Data!I145&lt;&gt;""),Data!I145,IF(AND(Data!$N$7=9,Data!J145&lt;&gt;""),Data!J145,IF(AND(Data!$N$7=10,Data!K145&lt;&gt;""),Data!K145,""))))))))))</f>
        <v/>
      </c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</row>
    <row r="147" spans="2:25" s="43" customFormat="1" ht="12.75" customHeight="1" x14ac:dyDescent="0.15">
      <c r="B147" s="129" t="str">
        <f>IF(AND(Data!$N$4=1,Data!B146&lt;&gt;"", $G$27=M147, $G$27&lt;&gt;""),Data!B146,IF(AND(Data!$N$4=2,Data!C146&lt;&gt;"",$G$27=M147,$G$27&lt;&gt;""),Data!C146,IF(AND(Data!$N$4=3,Data!D146&lt;&gt;"",$G$27=M147,$G$27&lt;&gt;""),Data!D146,IF(AND(Data!$N$4=4,Data!E146&lt;&gt;"",$G$27=M147,$G$27&lt;&gt;""),Data!E146,IF(AND(Data!$N$4=5,Data!F146&lt;&gt;"",$G$27=M147,$G$27&lt;&gt;""),Data!F146,IF(AND(Data!$N$4=6,Data!G146&lt;&gt;"",$G$27=M147,$G$27&lt;&gt;""),Data!G146,IF(AND(Data!$N$4=7,Data!H146&lt;&gt;"",$G$27=M147,$G$27&lt;&gt;""),Data!H146,IF(AND(Data!$N$4=8,Data!I146&lt;&gt;"",$G$27=M147,$G$27&lt;&gt;""),Data!I146,IF(AND(Data!$N$4=9,Data!J146&lt;&gt;"",$G$27=M147,$G$27&lt;&gt;""),Data!J146,IF(AND(Data!$N$4=10,Data!K146&lt;&gt;"",$G$27=M147,$G$27&lt;&gt;""),Data!K146,""))))))))))</f>
        <v/>
      </c>
      <c r="C147" s="129" t="str">
        <f t="shared" si="2"/>
        <v/>
      </c>
      <c r="D147" s="44"/>
      <c r="E147" s="42"/>
      <c r="F147" s="42"/>
      <c r="G147" s="42"/>
      <c r="H147" s="42"/>
      <c r="I147" s="42"/>
      <c r="J147" s="42"/>
      <c r="K147" s="42"/>
      <c r="L147" s="42"/>
      <c r="M147" s="137" t="str">
        <f>IF(AND(Data!$N$7=1,Data!B146&lt;&gt;""),Data!B146,IF(AND(Data!$N$7=2,Data!C146&lt;&gt;""),Data!C146,IF(AND(Data!$N$7=3,Data!D146&lt;&gt;""),Data!D146,IF(AND(Data!$N$7=4,Data!E146&lt;&gt;""),Data!E146,IF(AND(Data!$N$7=5,Data!F146&lt;&gt;""),Data!F146,IF(AND(Data!$N$7=6,Data!G146&lt;&gt;""),Data!G146,IF(AND(Data!$N$7=7,Data!H146&lt;&gt;""),Data!H146,IF(AND(Data!$N$7=8,Data!I146&lt;&gt;""),Data!I146,IF(AND(Data!$N$7=9,Data!J146&lt;&gt;""),Data!J146,IF(AND(Data!$N$7=10,Data!K146&lt;&gt;""),Data!K146,""))))))))))</f>
        <v/>
      </c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</row>
    <row r="148" spans="2:25" s="43" customFormat="1" ht="12.75" customHeight="1" x14ac:dyDescent="0.15">
      <c r="B148" s="129" t="str">
        <f>IF(AND(Data!$N$4=1,Data!B147&lt;&gt;"", $G$27=M148, $G$27&lt;&gt;""),Data!B147,IF(AND(Data!$N$4=2,Data!C147&lt;&gt;"",$G$27=M148,$G$27&lt;&gt;""),Data!C147,IF(AND(Data!$N$4=3,Data!D147&lt;&gt;"",$G$27=M148,$G$27&lt;&gt;""),Data!D147,IF(AND(Data!$N$4=4,Data!E147&lt;&gt;"",$G$27=M148,$G$27&lt;&gt;""),Data!E147,IF(AND(Data!$N$4=5,Data!F147&lt;&gt;"",$G$27=M148,$G$27&lt;&gt;""),Data!F147,IF(AND(Data!$N$4=6,Data!G147&lt;&gt;"",$G$27=M148,$G$27&lt;&gt;""),Data!G147,IF(AND(Data!$N$4=7,Data!H147&lt;&gt;"",$G$27=M148,$G$27&lt;&gt;""),Data!H147,IF(AND(Data!$N$4=8,Data!I147&lt;&gt;"",$G$27=M148,$G$27&lt;&gt;""),Data!I147,IF(AND(Data!$N$4=9,Data!J147&lt;&gt;"",$G$27=M148,$G$27&lt;&gt;""),Data!J147,IF(AND(Data!$N$4=10,Data!K147&lt;&gt;"",$G$27=M148,$G$27&lt;&gt;""),Data!K147,""))))))))))</f>
        <v/>
      </c>
      <c r="C148" s="129" t="str">
        <f t="shared" si="2"/>
        <v/>
      </c>
      <c r="D148" s="44"/>
      <c r="E148" s="42"/>
      <c r="F148" s="42"/>
      <c r="G148" s="42"/>
      <c r="H148" s="42"/>
      <c r="I148" s="42"/>
      <c r="J148" s="42"/>
      <c r="K148" s="42"/>
      <c r="L148" s="42"/>
      <c r="M148" s="137" t="str">
        <f>IF(AND(Data!$N$7=1,Data!B147&lt;&gt;""),Data!B147,IF(AND(Data!$N$7=2,Data!C147&lt;&gt;""),Data!C147,IF(AND(Data!$N$7=3,Data!D147&lt;&gt;""),Data!D147,IF(AND(Data!$N$7=4,Data!E147&lt;&gt;""),Data!E147,IF(AND(Data!$N$7=5,Data!F147&lt;&gt;""),Data!F147,IF(AND(Data!$N$7=6,Data!G147&lt;&gt;""),Data!G147,IF(AND(Data!$N$7=7,Data!H147&lt;&gt;""),Data!H147,IF(AND(Data!$N$7=8,Data!I147&lt;&gt;""),Data!I147,IF(AND(Data!$N$7=9,Data!J147&lt;&gt;""),Data!J147,IF(AND(Data!$N$7=10,Data!K147&lt;&gt;""),Data!K147,""))))))))))</f>
        <v/>
      </c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2:25" s="43" customFormat="1" ht="12.75" customHeight="1" x14ac:dyDescent="0.15">
      <c r="B149" s="129" t="str">
        <f>IF(AND(Data!$N$4=1,Data!B148&lt;&gt;"", $G$27=M149, $G$27&lt;&gt;""),Data!B148,IF(AND(Data!$N$4=2,Data!C148&lt;&gt;"",$G$27=M149,$G$27&lt;&gt;""),Data!C148,IF(AND(Data!$N$4=3,Data!D148&lt;&gt;"",$G$27=M149,$G$27&lt;&gt;""),Data!D148,IF(AND(Data!$N$4=4,Data!E148&lt;&gt;"",$G$27=M149,$G$27&lt;&gt;""),Data!E148,IF(AND(Data!$N$4=5,Data!F148&lt;&gt;"",$G$27=M149,$G$27&lt;&gt;""),Data!F148,IF(AND(Data!$N$4=6,Data!G148&lt;&gt;"",$G$27=M149,$G$27&lt;&gt;""),Data!G148,IF(AND(Data!$N$4=7,Data!H148&lt;&gt;"",$G$27=M149,$G$27&lt;&gt;""),Data!H148,IF(AND(Data!$N$4=8,Data!I148&lt;&gt;"",$G$27=M149,$G$27&lt;&gt;""),Data!I148,IF(AND(Data!$N$4=9,Data!J148&lt;&gt;"",$G$27=M149,$G$27&lt;&gt;""),Data!J148,IF(AND(Data!$N$4=10,Data!K148&lt;&gt;"",$G$27=M149,$G$27&lt;&gt;""),Data!K148,""))))))))))</f>
        <v/>
      </c>
      <c r="C149" s="129" t="str">
        <f t="shared" si="2"/>
        <v/>
      </c>
      <c r="D149" s="44"/>
      <c r="E149" s="42"/>
      <c r="F149" s="42"/>
      <c r="G149" s="42"/>
      <c r="H149" s="42"/>
      <c r="I149" s="42"/>
      <c r="J149" s="42"/>
      <c r="K149" s="42"/>
      <c r="L149" s="42"/>
      <c r="M149" s="137" t="str">
        <f>IF(AND(Data!$N$7=1,Data!B148&lt;&gt;""),Data!B148,IF(AND(Data!$N$7=2,Data!C148&lt;&gt;""),Data!C148,IF(AND(Data!$N$7=3,Data!D148&lt;&gt;""),Data!D148,IF(AND(Data!$N$7=4,Data!E148&lt;&gt;""),Data!E148,IF(AND(Data!$N$7=5,Data!F148&lt;&gt;""),Data!F148,IF(AND(Data!$N$7=6,Data!G148&lt;&gt;""),Data!G148,IF(AND(Data!$N$7=7,Data!H148&lt;&gt;""),Data!H148,IF(AND(Data!$N$7=8,Data!I148&lt;&gt;""),Data!I148,IF(AND(Data!$N$7=9,Data!J148&lt;&gt;""),Data!J148,IF(AND(Data!$N$7=10,Data!K148&lt;&gt;""),Data!K148,""))))))))))</f>
        <v/>
      </c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</row>
    <row r="150" spans="2:25" s="43" customFormat="1" ht="12.75" customHeight="1" x14ac:dyDescent="0.15">
      <c r="B150" s="129" t="str">
        <f>IF(AND(Data!$N$4=1,Data!B149&lt;&gt;"", $G$27=M150, $G$27&lt;&gt;""),Data!B149,IF(AND(Data!$N$4=2,Data!C149&lt;&gt;"",$G$27=M150,$G$27&lt;&gt;""),Data!C149,IF(AND(Data!$N$4=3,Data!D149&lt;&gt;"",$G$27=M150,$G$27&lt;&gt;""),Data!D149,IF(AND(Data!$N$4=4,Data!E149&lt;&gt;"",$G$27=M150,$G$27&lt;&gt;""),Data!E149,IF(AND(Data!$N$4=5,Data!F149&lt;&gt;"",$G$27=M150,$G$27&lt;&gt;""),Data!F149,IF(AND(Data!$N$4=6,Data!G149&lt;&gt;"",$G$27=M150,$G$27&lt;&gt;""),Data!G149,IF(AND(Data!$N$4=7,Data!H149&lt;&gt;"",$G$27=M150,$G$27&lt;&gt;""),Data!H149,IF(AND(Data!$N$4=8,Data!I149&lt;&gt;"",$G$27=M150,$G$27&lt;&gt;""),Data!I149,IF(AND(Data!$N$4=9,Data!J149&lt;&gt;"",$G$27=M150,$G$27&lt;&gt;""),Data!J149,IF(AND(Data!$N$4=10,Data!K149&lt;&gt;"",$G$27=M150,$G$27&lt;&gt;""),Data!K149,""))))))))))</f>
        <v/>
      </c>
      <c r="C150" s="129" t="str">
        <f t="shared" si="2"/>
        <v/>
      </c>
      <c r="D150" s="44"/>
      <c r="E150" s="42"/>
      <c r="F150" s="42"/>
      <c r="G150" s="42"/>
      <c r="H150" s="42"/>
      <c r="I150" s="42"/>
      <c r="J150" s="42"/>
      <c r="K150" s="42"/>
      <c r="L150" s="42"/>
      <c r="M150" s="137" t="str">
        <f>IF(AND(Data!$N$7=1,Data!B149&lt;&gt;""),Data!B149,IF(AND(Data!$N$7=2,Data!C149&lt;&gt;""),Data!C149,IF(AND(Data!$N$7=3,Data!D149&lt;&gt;""),Data!D149,IF(AND(Data!$N$7=4,Data!E149&lt;&gt;""),Data!E149,IF(AND(Data!$N$7=5,Data!F149&lt;&gt;""),Data!F149,IF(AND(Data!$N$7=6,Data!G149&lt;&gt;""),Data!G149,IF(AND(Data!$N$7=7,Data!H149&lt;&gt;""),Data!H149,IF(AND(Data!$N$7=8,Data!I149&lt;&gt;""),Data!I149,IF(AND(Data!$N$7=9,Data!J149&lt;&gt;""),Data!J149,IF(AND(Data!$N$7=10,Data!K149&lt;&gt;""),Data!K149,""))))))))))</f>
        <v/>
      </c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</row>
    <row r="151" spans="2:25" s="43" customFormat="1" ht="12.75" customHeight="1" x14ac:dyDescent="0.15">
      <c r="B151" s="129" t="str">
        <f>IF(AND(Data!$N$4=1,Data!B150&lt;&gt;"", $G$27=M151, $G$27&lt;&gt;""),Data!B150,IF(AND(Data!$N$4=2,Data!C150&lt;&gt;"",$G$27=M151,$G$27&lt;&gt;""),Data!C150,IF(AND(Data!$N$4=3,Data!D150&lt;&gt;"",$G$27=M151,$G$27&lt;&gt;""),Data!D150,IF(AND(Data!$N$4=4,Data!E150&lt;&gt;"",$G$27=M151,$G$27&lt;&gt;""),Data!E150,IF(AND(Data!$N$4=5,Data!F150&lt;&gt;"",$G$27=M151,$G$27&lt;&gt;""),Data!F150,IF(AND(Data!$N$4=6,Data!G150&lt;&gt;"",$G$27=M151,$G$27&lt;&gt;""),Data!G150,IF(AND(Data!$N$4=7,Data!H150&lt;&gt;"",$G$27=M151,$G$27&lt;&gt;""),Data!H150,IF(AND(Data!$N$4=8,Data!I150&lt;&gt;"",$G$27=M151,$G$27&lt;&gt;""),Data!I150,IF(AND(Data!$N$4=9,Data!J150&lt;&gt;"",$G$27=M151,$G$27&lt;&gt;""),Data!J150,IF(AND(Data!$N$4=10,Data!K150&lt;&gt;"",$G$27=M151,$G$27&lt;&gt;""),Data!K150,""))))))))))</f>
        <v/>
      </c>
      <c r="C151" s="129" t="str">
        <f t="shared" si="2"/>
        <v/>
      </c>
      <c r="D151" s="44"/>
      <c r="E151" s="42"/>
      <c r="F151" s="42"/>
      <c r="G151" s="42"/>
      <c r="H151" s="42"/>
      <c r="I151" s="42"/>
      <c r="J151" s="42"/>
      <c r="K151" s="42"/>
      <c r="L151" s="42"/>
      <c r="M151" s="137" t="str">
        <f>IF(AND(Data!$N$7=1,Data!B150&lt;&gt;""),Data!B150,IF(AND(Data!$N$7=2,Data!C150&lt;&gt;""),Data!C150,IF(AND(Data!$N$7=3,Data!D150&lt;&gt;""),Data!D150,IF(AND(Data!$N$7=4,Data!E150&lt;&gt;""),Data!E150,IF(AND(Data!$N$7=5,Data!F150&lt;&gt;""),Data!F150,IF(AND(Data!$N$7=6,Data!G150&lt;&gt;""),Data!G150,IF(AND(Data!$N$7=7,Data!H150&lt;&gt;""),Data!H150,IF(AND(Data!$N$7=8,Data!I150&lt;&gt;""),Data!I150,IF(AND(Data!$N$7=9,Data!J150&lt;&gt;""),Data!J150,IF(AND(Data!$N$7=10,Data!K150&lt;&gt;""),Data!K150,""))))))))))</f>
        <v/>
      </c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</row>
    <row r="152" spans="2:25" s="43" customFormat="1" ht="12.75" customHeight="1" x14ac:dyDescent="0.15">
      <c r="B152" s="129" t="str">
        <f>IF(AND(Data!$N$4=1,Data!B151&lt;&gt;"", $G$27=M152, $G$27&lt;&gt;""),Data!B151,IF(AND(Data!$N$4=2,Data!C151&lt;&gt;"",$G$27=M152,$G$27&lt;&gt;""),Data!C151,IF(AND(Data!$N$4=3,Data!D151&lt;&gt;"",$G$27=M152,$G$27&lt;&gt;""),Data!D151,IF(AND(Data!$N$4=4,Data!E151&lt;&gt;"",$G$27=M152,$G$27&lt;&gt;""),Data!E151,IF(AND(Data!$N$4=5,Data!F151&lt;&gt;"",$G$27=M152,$G$27&lt;&gt;""),Data!F151,IF(AND(Data!$N$4=6,Data!G151&lt;&gt;"",$G$27=M152,$G$27&lt;&gt;""),Data!G151,IF(AND(Data!$N$4=7,Data!H151&lt;&gt;"",$G$27=M152,$G$27&lt;&gt;""),Data!H151,IF(AND(Data!$N$4=8,Data!I151&lt;&gt;"",$G$27=M152,$G$27&lt;&gt;""),Data!I151,IF(AND(Data!$N$4=9,Data!J151&lt;&gt;"",$G$27=M152,$G$27&lt;&gt;""),Data!J151,IF(AND(Data!$N$4=10,Data!K151&lt;&gt;"",$G$27=M152,$G$27&lt;&gt;""),Data!K151,""))))))))))</f>
        <v/>
      </c>
      <c r="C152" s="129" t="str">
        <f t="shared" si="2"/>
        <v/>
      </c>
      <c r="D152" s="44"/>
      <c r="E152" s="42"/>
      <c r="F152" s="42"/>
      <c r="G152" s="42"/>
      <c r="H152" s="42"/>
      <c r="I152" s="42"/>
      <c r="J152" s="42"/>
      <c r="K152" s="42"/>
      <c r="L152" s="42"/>
      <c r="M152" s="137" t="str">
        <f>IF(AND(Data!$N$7=1,Data!B151&lt;&gt;""),Data!B151,IF(AND(Data!$N$7=2,Data!C151&lt;&gt;""),Data!C151,IF(AND(Data!$N$7=3,Data!D151&lt;&gt;""),Data!D151,IF(AND(Data!$N$7=4,Data!E151&lt;&gt;""),Data!E151,IF(AND(Data!$N$7=5,Data!F151&lt;&gt;""),Data!F151,IF(AND(Data!$N$7=6,Data!G151&lt;&gt;""),Data!G151,IF(AND(Data!$N$7=7,Data!H151&lt;&gt;""),Data!H151,IF(AND(Data!$N$7=8,Data!I151&lt;&gt;""),Data!I151,IF(AND(Data!$N$7=9,Data!J151&lt;&gt;""),Data!J151,IF(AND(Data!$N$7=10,Data!K151&lt;&gt;""),Data!K151,""))))))))))</f>
        <v/>
      </c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</row>
    <row r="153" spans="2:25" s="43" customFormat="1" ht="12.75" customHeight="1" x14ac:dyDescent="0.15">
      <c r="B153" s="129" t="str">
        <f>IF(AND(Data!$N$4=1,Data!B152&lt;&gt;"", $G$27=M153, $G$27&lt;&gt;""),Data!B152,IF(AND(Data!$N$4=2,Data!C152&lt;&gt;"",$G$27=M153,$G$27&lt;&gt;""),Data!C152,IF(AND(Data!$N$4=3,Data!D152&lt;&gt;"",$G$27=M153,$G$27&lt;&gt;""),Data!D152,IF(AND(Data!$N$4=4,Data!E152&lt;&gt;"",$G$27=M153,$G$27&lt;&gt;""),Data!E152,IF(AND(Data!$N$4=5,Data!F152&lt;&gt;"",$G$27=M153,$G$27&lt;&gt;""),Data!F152,IF(AND(Data!$N$4=6,Data!G152&lt;&gt;"",$G$27=M153,$G$27&lt;&gt;""),Data!G152,IF(AND(Data!$N$4=7,Data!H152&lt;&gt;"",$G$27=M153,$G$27&lt;&gt;""),Data!H152,IF(AND(Data!$N$4=8,Data!I152&lt;&gt;"",$G$27=M153,$G$27&lt;&gt;""),Data!I152,IF(AND(Data!$N$4=9,Data!J152&lt;&gt;"",$G$27=M153,$G$27&lt;&gt;""),Data!J152,IF(AND(Data!$N$4=10,Data!K152&lt;&gt;"",$G$27=M153,$G$27&lt;&gt;""),Data!K152,""))))))))))</f>
        <v/>
      </c>
      <c r="C153" s="129" t="str">
        <f t="shared" si="2"/>
        <v/>
      </c>
      <c r="D153" s="44"/>
      <c r="E153" s="42"/>
      <c r="F153" s="42"/>
      <c r="G153" s="42"/>
      <c r="H153" s="42"/>
      <c r="I153" s="42"/>
      <c r="J153" s="42"/>
      <c r="K153" s="42"/>
      <c r="L153" s="42"/>
      <c r="M153" s="137" t="str">
        <f>IF(AND(Data!$N$7=1,Data!B152&lt;&gt;""),Data!B152,IF(AND(Data!$N$7=2,Data!C152&lt;&gt;""),Data!C152,IF(AND(Data!$N$7=3,Data!D152&lt;&gt;""),Data!D152,IF(AND(Data!$N$7=4,Data!E152&lt;&gt;""),Data!E152,IF(AND(Data!$N$7=5,Data!F152&lt;&gt;""),Data!F152,IF(AND(Data!$N$7=6,Data!G152&lt;&gt;""),Data!G152,IF(AND(Data!$N$7=7,Data!H152&lt;&gt;""),Data!H152,IF(AND(Data!$N$7=8,Data!I152&lt;&gt;""),Data!I152,IF(AND(Data!$N$7=9,Data!J152&lt;&gt;""),Data!J152,IF(AND(Data!$N$7=10,Data!K152&lt;&gt;""),Data!K152,""))))))))))</f>
        <v/>
      </c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</row>
    <row r="154" spans="2:25" s="43" customFormat="1" ht="12.75" customHeight="1" x14ac:dyDescent="0.15">
      <c r="B154" s="129" t="str">
        <f>IF(AND(Data!$N$4=1,Data!B153&lt;&gt;"", $G$27=M154, $G$27&lt;&gt;""),Data!B153,IF(AND(Data!$N$4=2,Data!C153&lt;&gt;"",$G$27=M154,$G$27&lt;&gt;""),Data!C153,IF(AND(Data!$N$4=3,Data!D153&lt;&gt;"",$G$27=M154,$G$27&lt;&gt;""),Data!D153,IF(AND(Data!$N$4=4,Data!E153&lt;&gt;"",$G$27=M154,$G$27&lt;&gt;""),Data!E153,IF(AND(Data!$N$4=5,Data!F153&lt;&gt;"",$G$27=M154,$G$27&lt;&gt;""),Data!F153,IF(AND(Data!$N$4=6,Data!G153&lt;&gt;"",$G$27=M154,$G$27&lt;&gt;""),Data!G153,IF(AND(Data!$N$4=7,Data!H153&lt;&gt;"",$G$27=M154,$G$27&lt;&gt;""),Data!H153,IF(AND(Data!$N$4=8,Data!I153&lt;&gt;"",$G$27=M154,$G$27&lt;&gt;""),Data!I153,IF(AND(Data!$N$4=9,Data!J153&lt;&gt;"",$G$27=M154,$G$27&lt;&gt;""),Data!J153,IF(AND(Data!$N$4=10,Data!K153&lt;&gt;"",$G$27=M154,$G$27&lt;&gt;""),Data!K153,""))))))))))</f>
        <v/>
      </c>
      <c r="C154" s="129" t="str">
        <f t="shared" si="2"/>
        <v/>
      </c>
      <c r="D154" s="44"/>
      <c r="E154" s="42"/>
      <c r="F154" s="42"/>
      <c r="G154" s="42"/>
      <c r="H154" s="42"/>
      <c r="I154" s="42"/>
      <c r="J154" s="42"/>
      <c r="K154" s="42"/>
      <c r="L154" s="42"/>
      <c r="M154" s="137" t="str">
        <f>IF(AND(Data!$N$7=1,Data!B153&lt;&gt;""),Data!B153,IF(AND(Data!$N$7=2,Data!C153&lt;&gt;""),Data!C153,IF(AND(Data!$N$7=3,Data!D153&lt;&gt;""),Data!D153,IF(AND(Data!$N$7=4,Data!E153&lt;&gt;""),Data!E153,IF(AND(Data!$N$7=5,Data!F153&lt;&gt;""),Data!F153,IF(AND(Data!$N$7=6,Data!G153&lt;&gt;""),Data!G153,IF(AND(Data!$N$7=7,Data!H153&lt;&gt;""),Data!H153,IF(AND(Data!$N$7=8,Data!I153&lt;&gt;""),Data!I153,IF(AND(Data!$N$7=9,Data!J153&lt;&gt;""),Data!J153,IF(AND(Data!$N$7=10,Data!K153&lt;&gt;""),Data!K153,""))))))))))</f>
        <v/>
      </c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</row>
    <row r="155" spans="2:25" s="43" customFormat="1" ht="12.75" customHeight="1" x14ac:dyDescent="0.15">
      <c r="B155" s="129" t="str">
        <f>IF(AND(Data!$N$4=1,Data!B154&lt;&gt;"", $G$27=M155, $G$27&lt;&gt;""),Data!B154,IF(AND(Data!$N$4=2,Data!C154&lt;&gt;"",$G$27=M155,$G$27&lt;&gt;""),Data!C154,IF(AND(Data!$N$4=3,Data!D154&lt;&gt;"",$G$27=M155,$G$27&lt;&gt;""),Data!D154,IF(AND(Data!$N$4=4,Data!E154&lt;&gt;"",$G$27=M155,$G$27&lt;&gt;""),Data!E154,IF(AND(Data!$N$4=5,Data!F154&lt;&gt;"",$G$27=M155,$G$27&lt;&gt;""),Data!F154,IF(AND(Data!$N$4=6,Data!G154&lt;&gt;"",$G$27=M155,$G$27&lt;&gt;""),Data!G154,IF(AND(Data!$N$4=7,Data!H154&lt;&gt;"",$G$27=M155,$G$27&lt;&gt;""),Data!H154,IF(AND(Data!$N$4=8,Data!I154&lt;&gt;"",$G$27=M155,$G$27&lt;&gt;""),Data!I154,IF(AND(Data!$N$4=9,Data!J154&lt;&gt;"",$G$27=M155,$G$27&lt;&gt;""),Data!J154,IF(AND(Data!$N$4=10,Data!K154&lt;&gt;"",$G$27=M155,$G$27&lt;&gt;""),Data!K154,""))))))))))</f>
        <v/>
      </c>
      <c r="C155" s="129" t="str">
        <f t="shared" si="2"/>
        <v/>
      </c>
      <c r="D155" s="44"/>
      <c r="E155" s="42"/>
      <c r="F155" s="42"/>
      <c r="G155" s="42"/>
      <c r="H155" s="42"/>
      <c r="I155" s="42"/>
      <c r="J155" s="42"/>
      <c r="K155" s="42"/>
      <c r="L155" s="42"/>
      <c r="M155" s="137" t="str">
        <f>IF(AND(Data!$N$7=1,Data!B154&lt;&gt;""),Data!B154,IF(AND(Data!$N$7=2,Data!C154&lt;&gt;""),Data!C154,IF(AND(Data!$N$7=3,Data!D154&lt;&gt;""),Data!D154,IF(AND(Data!$N$7=4,Data!E154&lt;&gt;""),Data!E154,IF(AND(Data!$N$7=5,Data!F154&lt;&gt;""),Data!F154,IF(AND(Data!$N$7=6,Data!G154&lt;&gt;""),Data!G154,IF(AND(Data!$N$7=7,Data!H154&lt;&gt;""),Data!H154,IF(AND(Data!$N$7=8,Data!I154&lt;&gt;""),Data!I154,IF(AND(Data!$N$7=9,Data!J154&lt;&gt;""),Data!J154,IF(AND(Data!$N$7=10,Data!K154&lt;&gt;""),Data!K154,""))))))))))</f>
        <v/>
      </c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</row>
    <row r="156" spans="2:25" s="43" customFormat="1" ht="12.75" customHeight="1" x14ac:dyDescent="0.15">
      <c r="B156" s="129" t="str">
        <f>IF(AND(Data!$N$4=1,Data!B155&lt;&gt;"", $G$27=M156, $G$27&lt;&gt;""),Data!B155,IF(AND(Data!$N$4=2,Data!C155&lt;&gt;"",$G$27=M156,$G$27&lt;&gt;""),Data!C155,IF(AND(Data!$N$4=3,Data!D155&lt;&gt;"",$G$27=M156,$G$27&lt;&gt;""),Data!D155,IF(AND(Data!$N$4=4,Data!E155&lt;&gt;"",$G$27=M156,$G$27&lt;&gt;""),Data!E155,IF(AND(Data!$N$4=5,Data!F155&lt;&gt;"",$G$27=M156,$G$27&lt;&gt;""),Data!F155,IF(AND(Data!$N$4=6,Data!G155&lt;&gt;"",$G$27=M156,$G$27&lt;&gt;""),Data!G155,IF(AND(Data!$N$4=7,Data!H155&lt;&gt;"",$G$27=M156,$G$27&lt;&gt;""),Data!H155,IF(AND(Data!$N$4=8,Data!I155&lt;&gt;"",$G$27=M156,$G$27&lt;&gt;""),Data!I155,IF(AND(Data!$N$4=9,Data!J155&lt;&gt;"",$G$27=M156,$G$27&lt;&gt;""),Data!J155,IF(AND(Data!$N$4=10,Data!K155&lt;&gt;"",$G$27=M156,$G$27&lt;&gt;""),Data!K155,""))))))))))</f>
        <v/>
      </c>
      <c r="C156" s="129" t="str">
        <f t="shared" si="2"/>
        <v/>
      </c>
      <c r="D156" s="44"/>
      <c r="E156" s="42"/>
      <c r="F156" s="42"/>
      <c r="G156" s="42"/>
      <c r="H156" s="42"/>
      <c r="I156" s="42"/>
      <c r="J156" s="42"/>
      <c r="K156" s="42"/>
      <c r="L156" s="42"/>
      <c r="M156" s="137" t="str">
        <f>IF(AND(Data!$N$7=1,Data!B155&lt;&gt;""),Data!B155,IF(AND(Data!$N$7=2,Data!C155&lt;&gt;""),Data!C155,IF(AND(Data!$N$7=3,Data!D155&lt;&gt;""),Data!D155,IF(AND(Data!$N$7=4,Data!E155&lt;&gt;""),Data!E155,IF(AND(Data!$N$7=5,Data!F155&lt;&gt;""),Data!F155,IF(AND(Data!$N$7=6,Data!G155&lt;&gt;""),Data!G155,IF(AND(Data!$N$7=7,Data!H155&lt;&gt;""),Data!H155,IF(AND(Data!$N$7=8,Data!I155&lt;&gt;""),Data!I155,IF(AND(Data!$N$7=9,Data!J155&lt;&gt;""),Data!J155,IF(AND(Data!$N$7=10,Data!K155&lt;&gt;""),Data!K155,""))))))))))</f>
        <v/>
      </c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</row>
    <row r="157" spans="2:25" s="43" customFormat="1" ht="12.75" customHeight="1" x14ac:dyDescent="0.15">
      <c r="B157" s="129" t="str">
        <f>IF(AND(Data!$N$4=1,Data!B156&lt;&gt;"", $G$27=M157, $G$27&lt;&gt;""),Data!B156,IF(AND(Data!$N$4=2,Data!C156&lt;&gt;"",$G$27=M157,$G$27&lt;&gt;""),Data!C156,IF(AND(Data!$N$4=3,Data!D156&lt;&gt;"",$G$27=M157,$G$27&lt;&gt;""),Data!D156,IF(AND(Data!$N$4=4,Data!E156&lt;&gt;"",$G$27=M157,$G$27&lt;&gt;""),Data!E156,IF(AND(Data!$N$4=5,Data!F156&lt;&gt;"",$G$27=M157,$G$27&lt;&gt;""),Data!F156,IF(AND(Data!$N$4=6,Data!G156&lt;&gt;"",$G$27=M157,$G$27&lt;&gt;""),Data!G156,IF(AND(Data!$N$4=7,Data!H156&lt;&gt;"",$G$27=M157,$G$27&lt;&gt;""),Data!H156,IF(AND(Data!$N$4=8,Data!I156&lt;&gt;"",$G$27=M157,$G$27&lt;&gt;""),Data!I156,IF(AND(Data!$N$4=9,Data!J156&lt;&gt;"",$G$27=M157,$G$27&lt;&gt;""),Data!J156,IF(AND(Data!$N$4=10,Data!K156&lt;&gt;"",$G$27=M157,$G$27&lt;&gt;""),Data!K156,""))))))))))</f>
        <v/>
      </c>
      <c r="C157" s="129" t="str">
        <f t="shared" si="2"/>
        <v/>
      </c>
      <c r="D157" s="44"/>
      <c r="E157" s="42"/>
      <c r="F157" s="42"/>
      <c r="G157" s="42"/>
      <c r="H157" s="42"/>
      <c r="I157" s="42"/>
      <c r="J157" s="42"/>
      <c r="K157" s="42"/>
      <c r="L157" s="42"/>
      <c r="M157" s="137" t="str">
        <f>IF(AND(Data!$N$7=1,Data!B156&lt;&gt;""),Data!B156,IF(AND(Data!$N$7=2,Data!C156&lt;&gt;""),Data!C156,IF(AND(Data!$N$7=3,Data!D156&lt;&gt;""),Data!D156,IF(AND(Data!$N$7=4,Data!E156&lt;&gt;""),Data!E156,IF(AND(Data!$N$7=5,Data!F156&lt;&gt;""),Data!F156,IF(AND(Data!$N$7=6,Data!G156&lt;&gt;""),Data!G156,IF(AND(Data!$N$7=7,Data!H156&lt;&gt;""),Data!H156,IF(AND(Data!$N$7=8,Data!I156&lt;&gt;""),Data!I156,IF(AND(Data!$N$7=9,Data!J156&lt;&gt;""),Data!J156,IF(AND(Data!$N$7=10,Data!K156&lt;&gt;""),Data!K156,""))))))))))</f>
        <v/>
      </c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</row>
    <row r="158" spans="2:25" s="43" customFormat="1" ht="12.75" customHeight="1" x14ac:dyDescent="0.15">
      <c r="B158" s="129" t="str">
        <f>IF(AND(Data!$N$4=1,Data!B157&lt;&gt;"", $G$27=M158, $G$27&lt;&gt;""),Data!B157,IF(AND(Data!$N$4=2,Data!C157&lt;&gt;"",$G$27=M158,$G$27&lt;&gt;""),Data!C157,IF(AND(Data!$N$4=3,Data!D157&lt;&gt;"",$G$27=M158,$G$27&lt;&gt;""),Data!D157,IF(AND(Data!$N$4=4,Data!E157&lt;&gt;"",$G$27=M158,$G$27&lt;&gt;""),Data!E157,IF(AND(Data!$N$4=5,Data!F157&lt;&gt;"",$G$27=M158,$G$27&lt;&gt;""),Data!F157,IF(AND(Data!$N$4=6,Data!G157&lt;&gt;"",$G$27=M158,$G$27&lt;&gt;""),Data!G157,IF(AND(Data!$N$4=7,Data!H157&lt;&gt;"",$G$27=M158,$G$27&lt;&gt;""),Data!H157,IF(AND(Data!$N$4=8,Data!I157&lt;&gt;"",$G$27=M158,$G$27&lt;&gt;""),Data!I157,IF(AND(Data!$N$4=9,Data!J157&lt;&gt;"",$G$27=M158,$G$27&lt;&gt;""),Data!J157,IF(AND(Data!$N$4=10,Data!K157&lt;&gt;"",$G$27=M158,$G$27&lt;&gt;""),Data!K157,""))))))))))</f>
        <v/>
      </c>
      <c r="C158" s="129" t="str">
        <f t="shared" si="2"/>
        <v/>
      </c>
      <c r="D158" s="44"/>
      <c r="E158" s="42"/>
      <c r="F158" s="42"/>
      <c r="G158" s="42"/>
      <c r="H158" s="42"/>
      <c r="I158" s="42"/>
      <c r="J158" s="42"/>
      <c r="K158" s="42"/>
      <c r="L158" s="42"/>
      <c r="M158" s="137" t="str">
        <f>IF(AND(Data!$N$7=1,Data!B157&lt;&gt;""),Data!B157,IF(AND(Data!$N$7=2,Data!C157&lt;&gt;""),Data!C157,IF(AND(Data!$N$7=3,Data!D157&lt;&gt;""),Data!D157,IF(AND(Data!$N$7=4,Data!E157&lt;&gt;""),Data!E157,IF(AND(Data!$N$7=5,Data!F157&lt;&gt;""),Data!F157,IF(AND(Data!$N$7=6,Data!G157&lt;&gt;""),Data!G157,IF(AND(Data!$N$7=7,Data!H157&lt;&gt;""),Data!H157,IF(AND(Data!$N$7=8,Data!I157&lt;&gt;""),Data!I157,IF(AND(Data!$N$7=9,Data!J157&lt;&gt;""),Data!J157,IF(AND(Data!$N$7=10,Data!K157&lt;&gt;""),Data!K157,""))))))))))</f>
        <v/>
      </c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</row>
    <row r="159" spans="2:25" s="43" customFormat="1" ht="12.75" customHeight="1" x14ac:dyDescent="0.15">
      <c r="B159" s="129" t="str">
        <f>IF(AND(Data!$N$4=1,Data!B158&lt;&gt;"", $G$27=M159, $G$27&lt;&gt;""),Data!B158,IF(AND(Data!$N$4=2,Data!C158&lt;&gt;"",$G$27=M159,$G$27&lt;&gt;""),Data!C158,IF(AND(Data!$N$4=3,Data!D158&lt;&gt;"",$G$27=M159,$G$27&lt;&gt;""),Data!D158,IF(AND(Data!$N$4=4,Data!E158&lt;&gt;"",$G$27=M159,$G$27&lt;&gt;""),Data!E158,IF(AND(Data!$N$4=5,Data!F158&lt;&gt;"",$G$27=M159,$G$27&lt;&gt;""),Data!F158,IF(AND(Data!$N$4=6,Data!G158&lt;&gt;"",$G$27=M159,$G$27&lt;&gt;""),Data!G158,IF(AND(Data!$N$4=7,Data!H158&lt;&gt;"",$G$27=M159,$G$27&lt;&gt;""),Data!H158,IF(AND(Data!$N$4=8,Data!I158&lt;&gt;"",$G$27=M159,$G$27&lt;&gt;""),Data!I158,IF(AND(Data!$N$4=9,Data!J158&lt;&gt;"",$G$27=M159,$G$27&lt;&gt;""),Data!J158,IF(AND(Data!$N$4=10,Data!K158&lt;&gt;"",$G$27=M159,$G$27&lt;&gt;""),Data!K158,""))))))))))</f>
        <v/>
      </c>
      <c r="C159" s="129" t="str">
        <f t="shared" si="2"/>
        <v/>
      </c>
      <c r="D159" s="44"/>
      <c r="E159" s="42"/>
      <c r="F159" s="42"/>
      <c r="G159" s="42"/>
      <c r="H159" s="42"/>
      <c r="I159" s="42"/>
      <c r="J159" s="42"/>
      <c r="K159" s="42"/>
      <c r="L159" s="42"/>
      <c r="M159" s="137" t="str">
        <f>IF(AND(Data!$N$7=1,Data!B158&lt;&gt;""),Data!B158,IF(AND(Data!$N$7=2,Data!C158&lt;&gt;""),Data!C158,IF(AND(Data!$N$7=3,Data!D158&lt;&gt;""),Data!D158,IF(AND(Data!$N$7=4,Data!E158&lt;&gt;""),Data!E158,IF(AND(Data!$N$7=5,Data!F158&lt;&gt;""),Data!F158,IF(AND(Data!$N$7=6,Data!G158&lt;&gt;""),Data!G158,IF(AND(Data!$N$7=7,Data!H158&lt;&gt;""),Data!H158,IF(AND(Data!$N$7=8,Data!I158&lt;&gt;""),Data!I158,IF(AND(Data!$N$7=9,Data!J158&lt;&gt;""),Data!J158,IF(AND(Data!$N$7=10,Data!K158&lt;&gt;""),Data!K158,""))))))))))</f>
        <v/>
      </c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</row>
    <row r="160" spans="2:25" s="43" customFormat="1" ht="12.75" customHeight="1" x14ac:dyDescent="0.15">
      <c r="B160" s="129" t="str">
        <f>IF(AND(Data!$N$4=1,Data!B159&lt;&gt;"", $G$27=M160, $G$27&lt;&gt;""),Data!B159,IF(AND(Data!$N$4=2,Data!C159&lt;&gt;"",$G$27=M160,$G$27&lt;&gt;""),Data!C159,IF(AND(Data!$N$4=3,Data!D159&lt;&gt;"",$G$27=M160,$G$27&lt;&gt;""),Data!D159,IF(AND(Data!$N$4=4,Data!E159&lt;&gt;"",$G$27=M160,$G$27&lt;&gt;""),Data!E159,IF(AND(Data!$N$4=5,Data!F159&lt;&gt;"",$G$27=M160,$G$27&lt;&gt;""),Data!F159,IF(AND(Data!$N$4=6,Data!G159&lt;&gt;"",$G$27=M160,$G$27&lt;&gt;""),Data!G159,IF(AND(Data!$N$4=7,Data!H159&lt;&gt;"",$G$27=M160,$G$27&lt;&gt;""),Data!H159,IF(AND(Data!$N$4=8,Data!I159&lt;&gt;"",$G$27=M160,$G$27&lt;&gt;""),Data!I159,IF(AND(Data!$N$4=9,Data!J159&lt;&gt;"",$G$27=M160,$G$27&lt;&gt;""),Data!J159,IF(AND(Data!$N$4=10,Data!K159&lt;&gt;"",$G$27=M160,$G$27&lt;&gt;""),Data!K159,""))))))))))</f>
        <v/>
      </c>
      <c r="C160" s="129" t="str">
        <f t="shared" si="2"/>
        <v/>
      </c>
      <c r="D160" s="44"/>
      <c r="E160" s="42"/>
      <c r="F160" s="42"/>
      <c r="G160" s="42"/>
      <c r="H160" s="42"/>
      <c r="I160" s="42"/>
      <c r="J160" s="42"/>
      <c r="K160" s="42"/>
      <c r="L160" s="42"/>
      <c r="M160" s="137" t="str">
        <f>IF(AND(Data!$N$7=1,Data!B159&lt;&gt;""),Data!B159,IF(AND(Data!$N$7=2,Data!C159&lt;&gt;""),Data!C159,IF(AND(Data!$N$7=3,Data!D159&lt;&gt;""),Data!D159,IF(AND(Data!$N$7=4,Data!E159&lt;&gt;""),Data!E159,IF(AND(Data!$N$7=5,Data!F159&lt;&gt;""),Data!F159,IF(AND(Data!$N$7=6,Data!G159&lt;&gt;""),Data!G159,IF(AND(Data!$N$7=7,Data!H159&lt;&gt;""),Data!H159,IF(AND(Data!$N$7=8,Data!I159&lt;&gt;""),Data!I159,IF(AND(Data!$N$7=9,Data!J159&lt;&gt;""),Data!J159,IF(AND(Data!$N$7=10,Data!K159&lt;&gt;""),Data!K159,""))))))))))</f>
        <v/>
      </c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</row>
    <row r="161" spans="2:25" s="43" customFormat="1" ht="12.75" customHeight="1" x14ac:dyDescent="0.15">
      <c r="B161" s="129" t="str">
        <f>IF(AND(Data!$N$4=1,Data!B160&lt;&gt;"", $G$27=M161, $G$27&lt;&gt;""),Data!B160,IF(AND(Data!$N$4=2,Data!C160&lt;&gt;"",$G$27=M161,$G$27&lt;&gt;""),Data!C160,IF(AND(Data!$N$4=3,Data!D160&lt;&gt;"",$G$27=M161,$G$27&lt;&gt;""),Data!D160,IF(AND(Data!$N$4=4,Data!E160&lt;&gt;"",$G$27=M161,$G$27&lt;&gt;""),Data!E160,IF(AND(Data!$N$4=5,Data!F160&lt;&gt;"",$G$27=M161,$G$27&lt;&gt;""),Data!F160,IF(AND(Data!$N$4=6,Data!G160&lt;&gt;"",$G$27=M161,$G$27&lt;&gt;""),Data!G160,IF(AND(Data!$N$4=7,Data!H160&lt;&gt;"",$G$27=M161,$G$27&lt;&gt;""),Data!H160,IF(AND(Data!$N$4=8,Data!I160&lt;&gt;"",$G$27=M161,$G$27&lt;&gt;""),Data!I160,IF(AND(Data!$N$4=9,Data!J160&lt;&gt;"",$G$27=M161,$G$27&lt;&gt;""),Data!J160,IF(AND(Data!$N$4=10,Data!K160&lt;&gt;"",$G$27=M161,$G$27&lt;&gt;""),Data!K160,""))))))))))</f>
        <v/>
      </c>
      <c r="C161" s="129" t="str">
        <f t="shared" si="2"/>
        <v/>
      </c>
      <c r="D161" s="44"/>
      <c r="E161" s="42"/>
      <c r="F161" s="42"/>
      <c r="G161" s="42"/>
      <c r="H161" s="42"/>
      <c r="I161" s="42"/>
      <c r="J161" s="42"/>
      <c r="K161" s="42"/>
      <c r="L161" s="42"/>
      <c r="M161" s="137" t="str">
        <f>IF(AND(Data!$N$7=1,Data!B160&lt;&gt;""),Data!B160,IF(AND(Data!$N$7=2,Data!C160&lt;&gt;""),Data!C160,IF(AND(Data!$N$7=3,Data!D160&lt;&gt;""),Data!D160,IF(AND(Data!$N$7=4,Data!E160&lt;&gt;""),Data!E160,IF(AND(Data!$N$7=5,Data!F160&lt;&gt;""),Data!F160,IF(AND(Data!$N$7=6,Data!G160&lt;&gt;""),Data!G160,IF(AND(Data!$N$7=7,Data!H160&lt;&gt;""),Data!H160,IF(AND(Data!$N$7=8,Data!I160&lt;&gt;""),Data!I160,IF(AND(Data!$N$7=9,Data!J160&lt;&gt;""),Data!J160,IF(AND(Data!$N$7=10,Data!K160&lt;&gt;""),Data!K160,""))))))))))</f>
        <v/>
      </c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</row>
    <row r="162" spans="2:25" s="43" customFormat="1" ht="12.75" customHeight="1" x14ac:dyDescent="0.15">
      <c r="B162" s="129" t="str">
        <f>IF(AND(Data!$N$4=1,Data!B161&lt;&gt;"", $G$27=M162, $G$27&lt;&gt;""),Data!B161,IF(AND(Data!$N$4=2,Data!C161&lt;&gt;"",$G$27=M162,$G$27&lt;&gt;""),Data!C161,IF(AND(Data!$N$4=3,Data!D161&lt;&gt;"",$G$27=M162,$G$27&lt;&gt;""),Data!D161,IF(AND(Data!$N$4=4,Data!E161&lt;&gt;"",$G$27=M162,$G$27&lt;&gt;""),Data!E161,IF(AND(Data!$N$4=5,Data!F161&lt;&gt;"",$G$27=M162,$G$27&lt;&gt;""),Data!F161,IF(AND(Data!$N$4=6,Data!G161&lt;&gt;"",$G$27=M162,$G$27&lt;&gt;""),Data!G161,IF(AND(Data!$N$4=7,Data!H161&lt;&gt;"",$G$27=M162,$G$27&lt;&gt;""),Data!H161,IF(AND(Data!$N$4=8,Data!I161&lt;&gt;"",$G$27=M162,$G$27&lt;&gt;""),Data!I161,IF(AND(Data!$N$4=9,Data!J161&lt;&gt;"",$G$27=M162,$G$27&lt;&gt;""),Data!J161,IF(AND(Data!$N$4=10,Data!K161&lt;&gt;"",$G$27=M162,$G$27&lt;&gt;""),Data!K161,""))))))))))</f>
        <v/>
      </c>
      <c r="C162" s="129" t="str">
        <f t="shared" si="2"/>
        <v/>
      </c>
      <c r="D162" s="44"/>
      <c r="E162" s="42"/>
      <c r="F162" s="42"/>
      <c r="G162" s="42"/>
      <c r="H162" s="42"/>
      <c r="I162" s="42"/>
      <c r="J162" s="42"/>
      <c r="K162" s="42"/>
      <c r="L162" s="42"/>
      <c r="M162" s="137" t="str">
        <f>IF(AND(Data!$N$7=1,Data!B161&lt;&gt;""),Data!B161,IF(AND(Data!$N$7=2,Data!C161&lt;&gt;""),Data!C161,IF(AND(Data!$N$7=3,Data!D161&lt;&gt;""),Data!D161,IF(AND(Data!$N$7=4,Data!E161&lt;&gt;""),Data!E161,IF(AND(Data!$N$7=5,Data!F161&lt;&gt;""),Data!F161,IF(AND(Data!$N$7=6,Data!G161&lt;&gt;""),Data!G161,IF(AND(Data!$N$7=7,Data!H161&lt;&gt;""),Data!H161,IF(AND(Data!$N$7=8,Data!I161&lt;&gt;""),Data!I161,IF(AND(Data!$N$7=9,Data!J161&lt;&gt;""),Data!J161,IF(AND(Data!$N$7=10,Data!K161&lt;&gt;""),Data!K161,""))))))))))</f>
        <v/>
      </c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</row>
    <row r="163" spans="2:25" s="43" customFormat="1" ht="12.75" customHeight="1" x14ac:dyDescent="0.15">
      <c r="B163" s="129" t="str">
        <f>IF(AND(Data!$N$4=1,Data!B162&lt;&gt;"", $G$27=M163, $G$27&lt;&gt;""),Data!B162,IF(AND(Data!$N$4=2,Data!C162&lt;&gt;"",$G$27=M163,$G$27&lt;&gt;""),Data!C162,IF(AND(Data!$N$4=3,Data!D162&lt;&gt;"",$G$27=M163,$G$27&lt;&gt;""),Data!D162,IF(AND(Data!$N$4=4,Data!E162&lt;&gt;"",$G$27=M163,$G$27&lt;&gt;""),Data!E162,IF(AND(Data!$N$4=5,Data!F162&lt;&gt;"",$G$27=M163,$G$27&lt;&gt;""),Data!F162,IF(AND(Data!$N$4=6,Data!G162&lt;&gt;"",$G$27=M163,$G$27&lt;&gt;""),Data!G162,IF(AND(Data!$N$4=7,Data!H162&lt;&gt;"",$G$27=M163,$G$27&lt;&gt;""),Data!H162,IF(AND(Data!$N$4=8,Data!I162&lt;&gt;"",$G$27=M163,$G$27&lt;&gt;""),Data!I162,IF(AND(Data!$N$4=9,Data!J162&lt;&gt;"",$G$27=M163,$G$27&lt;&gt;""),Data!J162,IF(AND(Data!$N$4=10,Data!K162&lt;&gt;"",$G$27=M163,$G$27&lt;&gt;""),Data!K162,""))))))))))</f>
        <v/>
      </c>
      <c r="C163" s="129" t="str">
        <f t="shared" si="2"/>
        <v/>
      </c>
      <c r="D163" s="44"/>
      <c r="E163" s="42"/>
      <c r="F163" s="42"/>
      <c r="G163" s="42"/>
      <c r="H163" s="42"/>
      <c r="I163" s="42"/>
      <c r="J163" s="42"/>
      <c r="K163" s="42"/>
      <c r="L163" s="42"/>
      <c r="M163" s="137" t="str">
        <f>IF(AND(Data!$N$7=1,Data!B162&lt;&gt;""),Data!B162,IF(AND(Data!$N$7=2,Data!C162&lt;&gt;""),Data!C162,IF(AND(Data!$N$7=3,Data!D162&lt;&gt;""),Data!D162,IF(AND(Data!$N$7=4,Data!E162&lt;&gt;""),Data!E162,IF(AND(Data!$N$7=5,Data!F162&lt;&gt;""),Data!F162,IF(AND(Data!$N$7=6,Data!G162&lt;&gt;""),Data!G162,IF(AND(Data!$N$7=7,Data!H162&lt;&gt;""),Data!H162,IF(AND(Data!$N$7=8,Data!I162&lt;&gt;""),Data!I162,IF(AND(Data!$N$7=9,Data!J162&lt;&gt;""),Data!J162,IF(AND(Data!$N$7=10,Data!K162&lt;&gt;""),Data!K162,""))))))))))</f>
        <v/>
      </c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</row>
    <row r="164" spans="2:25" s="43" customFormat="1" ht="12.75" customHeight="1" x14ac:dyDescent="0.15">
      <c r="B164" s="129" t="str">
        <f>IF(AND(Data!$N$4=1,Data!B163&lt;&gt;"", $G$27=M164, $G$27&lt;&gt;""),Data!B163,IF(AND(Data!$N$4=2,Data!C163&lt;&gt;"",$G$27=M164,$G$27&lt;&gt;""),Data!C163,IF(AND(Data!$N$4=3,Data!D163&lt;&gt;"",$G$27=M164,$G$27&lt;&gt;""),Data!D163,IF(AND(Data!$N$4=4,Data!E163&lt;&gt;"",$G$27=M164,$G$27&lt;&gt;""),Data!E163,IF(AND(Data!$N$4=5,Data!F163&lt;&gt;"",$G$27=M164,$G$27&lt;&gt;""),Data!F163,IF(AND(Data!$N$4=6,Data!G163&lt;&gt;"",$G$27=M164,$G$27&lt;&gt;""),Data!G163,IF(AND(Data!$N$4=7,Data!H163&lt;&gt;"",$G$27=M164,$G$27&lt;&gt;""),Data!H163,IF(AND(Data!$N$4=8,Data!I163&lt;&gt;"",$G$27=M164,$G$27&lt;&gt;""),Data!I163,IF(AND(Data!$N$4=9,Data!J163&lt;&gt;"",$G$27=M164,$G$27&lt;&gt;""),Data!J163,IF(AND(Data!$N$4=10,Data!K163&lt;&gt;"",$G$27=M164,$G$27&lt;&gt;""),Data!K163,""))))))))))</f>
        <v/>
      </c>
      <c r="C164" s="129" t="str">
        <f t="shared" si="2"/>
        <v/>
      </c>
      <c r="D164" s="44"/>
      <c r="E164" s="42"/>
      <c r="F164" s="42"/>
      <c r="G164" s="42"/>
      <c r="H164" s="42"/>
      <c r="I164" s="42"/>
      <c r="J164" s="42"/>
      <c r="K164" s="42"/>
      <c r="L164" s="42"/>
      <c r="M164" s="137" t="str">
        <f>IF(AND(Data!$N$7=1,Data!B163&lt;&gt;""),Data!B163,IF(AND(Data!$N$7=2,Data!C163&lt;&gt;""),Data!C163,IF(AND(Data!$N$7=3,Data!D163&lt;&gt;""),Data!D163,IF(AND(Data!$N$7=4,Data!E163&lt;&gt;""),Data!E163,IF(AND(Data!$N$7=5,Data!F163&lt;&gt;""),Data!F163,IF(AND(Data!$N$7=6,Data!G163&lt;&gt;""),Data!G163,IF(AND(Data!$N$7=7,Data!H163&lt;&gt;""),Data!H163,IF(AND(Data!$N$7=8,Data!I163&lt;&gt;""),Data!I163,IF(AND(Data!$N$7=9,Data!J163&lt;&gt;""),Data!J163,IF(AND(Data!$N$7=10,Data!K163&lt;&gt;""),Data!K163,""))))))))))</f>
        <v/>
      </c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</row>
    <row r="165" spans="2:25" s="43" customFormat="1" ht="12.75" customHeight="1" x14ac:dyDescent="0.15">
      <c r="B165" s="129" t="str">
        <f>IF(AND(Data!$N$4=1,Data!B164&lt;&gt;"", $G$27=M165, $G$27&lt;&gt;""),Data!B164,IF(AND(Data!$N$4=2,Data!C164&lt;&gt;"",$G$27=M165,$G$27&lt;&gt;""),Data!C164,IF(AND(Data!$N$4=3,Data!D164&lt;&gt;"",$G$27=M165,$G$27&lt;&gt;""),Data!D164,IF(AND(Data!$N$4=4,Data!E164&lt;&gt;"",$G$27=M165,$G$27&lt;&gt;""),Data!E164,IF(AND(Data!$N$4=5,Data!F164&lt;&gt;"",$G$27=M165,$G$27&lt;&gt;""),Data!F164,IF(AND(Data!$N$4=6,Data!G164&lt;&gt;"",$G$27=M165,$G$27&lt;&gt;""),Data!G164,IF(AND(Data!$N$4=7,Data!H164&lt;&gt;"",$G$27=M165,$G$27&lt;&gt;""),Data!H164,IF(AND(Data!$N$4=8,Data!I164&lt;&gt;"",$G$27=M165,$G$27&lt;&gt;""),Data!I164,IF(AND(Data!$N$4=9,Data!J164&lt;&gt;"",$G$27=M165,$G$27&lt;&gt;""),Data!J164,IF(AND(Data!$N$4=10,Data!K164&lt;&gt;"",$G$27=M165,$G$27&lt;&gt;""),Data!K164,""))))))))))</f>
        <v/>
      </c>
      <c r="C165" s="129" t="str">
        <f t="shared" si="2"/>
        <v/>
      </c>
      <c r="D165" s="44"/>
      <c r="E165" s="42"/>
      <c r="F165" s="42"/>
      <c r="G165" s="42"/>
      <c r="H165" s="42"/>
      <c r="I165" s="42"/>
      <c r="J165" s="42"/>
      <c r="K165" s="42"/>
      <c r="L165" s="42"/>
      <c r="M165" s="137" t="str">
        <f>IF(AND(Data!$N$7=1,Data!B164&lt;&gt;""),Data!B164,IF(AND(Data!$N$7=2,Data!C164&lt;&gt;""),Data!C164,IF(AND(Data!$N$7=3,Data!D164&lt;&gt;""),Data!D164,IF(AND(Data!$N$7=4,Data!E164&lt;&gt;""),Data!E164,IF(AND(Data!$N$7=5,Data!F164&lt;&gt;""),Data!F164,IF(AND(Data!$N$7=6,Data!G164&lt;&gt;""),Data!G164,IF(AND(Data!$N$7=7,Data!H164&lt;&gt;""),Data!H164,IF(AND(Data!$N$7=8,Data!I164&lt;&gt;""),Data!I164,IF(AND(Data!$N$7=9,Data!J164&lt;&gt;""),Data!J164,IF(AND(Data!$N$7=10,Data!K164&lt;&gt;""),Data!K164,""))))))))))</f>
        <v/>
      </c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</row>
    <row r="166" spans="2:25" s="43" customFormat="1" ht="12.75" customHeight="1" x14ac:dyDescent="0.15">
      <c r="B166" s="129" t="str">
        <f>IF(AND(Data!$N$4=1,Data!B165&lt;&gt;"", $G$27=M166, $G$27&lt;&gt;""),Data!B165,IF(AND(Data!$N$4=2,Data!C165&lt;&gt;"",$G$27=M166,$G$27&lt;&gt;""),Data!C165,IF(AND(Data!$N$4=3,Data!D165&lt;&gt;"",$G$27=M166,$G$27&lt;&gt;""),Data!D165,IF(AND(Data!$N$4=4,Data!E165&lt;&gt;"",$G$27=M166,$G$27&lt;&gt;""),Data!E165,IF(AND(Data!$N$4=5,Data!F165&lt;&gt;"",$G$27=M166,$G$27&lt;&gt;""),Data!F165,IF(AND(Data!$N$4=6,Data!G165&lt;&gt;"",$G$27=M166,$G$27&lt;&gt;""),Data!G165,IF(AND(Data!$N$4=7,Data!H165&lt;&gt;"",$G$27=M166,$G$27&lt;&gt;""),Data!H165,IF(AND(Data!$N$4=8,Data!I165&lt;&gt;"",$G$27=M166,$G$27&lt;&gt;""),Data!I165,IF(AND(Data!$N$4=9,Data!J165&lt;&gt;"",$G$27=M166,$G$27&lt;&gt;""),Data!J165,IF(AND(Data!$N$4=10,Data!K165&lt;&gt;"",$G$27=M166,$G$27&lt;&gt;""),Data!K165,""))))))))))</f>
        <v/>
      </c>
      <c r="C166" s="129" t="str">
        <f t="shared" si="2"/>
        <v/>
      </c>
      <c r="D166" s="44"/>
      <c r="E166" s="42"/>
      <c r="F166" s="42"/>
      <c r="G166" s="42"/>
      <c r="H166" s="42"/>
      <c r="I166" s="42"/>
      <c r="J166" s="42"/>
      <c r="K166" s="42"/>
      <c r="L166" s="42"/>
      <c r="M166" s="137" t="str">
        <f>IF(AND(Data!$N$7=1,Data!B165&lt;&gt;""),Data!B165,IF(AND(Data!$N$7=2,Data!C165&lt;&gt;""),Data!C165,IF(AND(Data!$N$7=3,Data!D165&lt;&gt;""),Data!D165,IF(AND(Data!$N$7=4,Data!E165&lt;&gt;""),Data!E165,IF(AND(Data!$N$7=5,Data!F165&lt;&gt;""),Data!F165,IF(AND(Data!$N$7=6,Data!G165&lt;&gt;""),Data!G165,IF(AND(Data!$N$7=7,Data!H165&lt;&gt;""),Data!H165,IF(AND(Data!$N$7=8,Data!I165&lt;&gt;""),Data!I165,IF(AND(Data!$N$7=9,Data!J165&lt;&gt;""),Data!J165,IF(AND(Data!$N$7=10,Data!K165&lt;&gt;""),Data!K165,""))))))))))</f>
        <v/>
      </c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</row>
    <row r="167" spans="2:25" s="43" customFormat="1" ht="12.75" customHeight="1" x14ac:dyDescent="0.15">
      <c r="B167" s="129" t="str">
        <f>IF(AND(Data!$N$4=1,Data!B166&lt;&gt;"", $G$27=M167, $G$27&lt;&gt;""),Data!B166,IF(AND(Data!$N$4=2,Data!C166&lt;&gt;"",$G$27=M167,$G$27&lt;&gt;""),Data!C166,IF(AND(Data!$N$4=3,Data!D166&lt;&gt;"",$G$27=M167,$G$27&lt;&gt;""),Data!D166,IF(AND(Data!$N$4=4,Data!E166&lt;&gt;"",$G$27=M167,$G$27&lt;&gt;""),Data!E166,IF(AND(Data!$N$4=5,Data!F166&lt;&gt;"",$G$27=M167,$G$27&lt;&gt;""),Data!F166,IF(AND(Data!$N$4=6,Data!G166&lt;&gt;"",$G$27=M167,$G$27&lt;&gt;""),Data!G166,IF(AND(Data!$N$4=7,Data!H166&lt;&gt;"",$G$27=M167,$G$27&lt;&gt;""),Data!H166,IF(AND(Data!$N$4=8,Data!I166&lt;&gt;"",$G$27=M167,$G$27&lt;&gt;""),Data!I166,IF(AND(Data!$N$4=9,Data!J166&lt;&gt;"",$G$27=M167,$G$27&lt;&gt;""),Data!J166,IF(AND(Data!$N$4=10,Data!K166&lt;&gt;"",$G$27=M167,$G$27&lt;&gt;""),Data!K166,""))))))))))</f>
        <v/>
      </c>
      <c r="C167" s="129" t="str">
        <f t="shared" si="2"/>
        <v/>
      </c>
      <c r="D167" s="44"/>
      <c r="E167" s="42"/>
      <c r="F167" s="42"/>
      <c r="G167" s="42"/>
      <c r="H167" s="42"/>
      <c r="I167" s="42"/>
      <c r="J167" s="42"/>
      <c r="K167" s="42"/>
      <c r="L167" s="42"/>
      <c r="M167" s="137" t="str">
        <f>IF(AND(Data!$N$7=1,Data!B166&lt;&gt;""),Data!B166,IF(AND(Data!$N$7=2,Data!C166&lt;&gt;""),Data!C166,IF(AND(Data!$N$7=3,Data!D166&lt;&gt;""),Data!D166,IF(AND(Data!$N$7=4,Data!E166&lt;&gt;""),Data!E166,IF(AND(Data!$N$7=5,Data!F166&lt;&gt;""),Data!F166,IF(AND(Data!$N$7=6,Data!G166&lt;&gt;""),Data!G166,IF(AND(Data!$N$7=7,Data!H166&lt;&gt;""),Data!H166,IF(AND(Data!$N$7=8,Data!I166&lt;&gt;""),Data!I166,IF(AND(Data!$N$7=9,Data!J166&lt;&gt;""),Data!J166,IF(AND(Data!$N$7=10,Data!K166&lt;&gt;""),Data!K166,""))))))))))</f>
        <v/>
      </c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</row>
    <row r="168" spans="2:25" s="43" customFormat="1" ht="12.75" customHeight="1" x14ac:dyDescent="0.15">
      <c r="B168" s="129" t="str">
        <f>IF(AND(Data!$N$4=1,Data!B167&lt;&gt;"", $G$27=M168, $G$27&lt;&gt;""),Data!B167,IF(AND(Data!$N$4=2,Data!C167&lt;&gt;"",$G$27=M168,$G$27&lt;&gt;""),Data!C167,IF(AND(Data!$N$4=3,Data!D167&lt;&gt;"",$G$27=M168,$G$27&lt;&gt;""),Data!D167,IF(AND(Data!$N$4=4,Data!E167&lt;&gt;"",$G$27=M168,$G$27&lt;&gt;""),Data!E167,IF(AND(Data!$N$4=5,Data!F167&lt;&gt;"",$G$27=M168,$G$27&lt;&gt;""),Data!F167,IF(AND(Data!$N$4=6,Data!G167&lt;&gt;"",$G$27=M168,$G$27&lt;&gt;""),Data!G167,IF(AND(Data!$N$4=7,Data!H167&lt;&gt;"",$G$27=M168,$G$27&lt;&gt;""),Data!H167,IF(AND(Data!$N$4=8,Data!I167&lt;&gt;"",$G$27=M168,$G$27&lt;&gt;""),Data!I167,IF(AND(Data!$N$4=9,Data!J167&lt;&gt;"",$G$27=M168,$G$27&lt;&gt;""),Data!J167,IF(AND(Data!$N$4=10,Data!K167&lt;&gt;"",$G$27=M168,$G$27&lt;&gt;""),Data!K167,""))))))))))</f>
        <v/>
      </c>
      <c r="C168" s="129" t="str">
        <f t="shared" si="2"/>
        <v/>
      </c>
      <c r="D168" s="44"/>
      <c r="E168" s="42"/>
      <c r="F168" s="42"/>
      <c r="G168" s="42"/>
      <c r="H168" s="42"/>
      <c r="I168" s="42"/>
      <c r="J168" s="42"/>
      <c r="K168" s="42"/>
      <c r="L168" s="42"/>
      <c r="M168" s="137" t="str">
        <f>IF(AND(Data!$N$7=1,Data!B167&lt;&gt;""),Data!B167,IF(AND(Data!$N$7=2,Data!C167&lt;&gt;""),Data!C167,IF(AND(Data!$N$7=3,Data!D167&lt;&gt;""),Data!D167,IF(AND(Data!$N$7=4,Data!E167&lt;&gt;""),Data!E167,IF(AND(Data!$N$7=5,Data!F167&lt;&gt;""),Data!F167,IF(AND(Data!$N$7=6,Data!G167&lt;&gt;""),Data!G167,IF(AND(Data!$N$7=7,Data!H167&lt;&gt;""),Data!H167,IF(AND(Data!$N$7=8,Data!I167&lt;&gt;""),Data!I167,IF(AND(Data!$N$7=9,Data!J167&lt;&gt;""),Data!J167,IF(AND(Data!$N$7=10,Data!K167&lt;&gt;""),Data!K167,""))))))))))</f>
        <v/>
      </c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</row>
    <row r="169" spans="2:25" s="43" customFormat="1" ht="12.75" customHeight="1" x14ac:dyDescent="0.15">
      <c r="B169" s="129" t="str">
        <f>IF(AND(Data!$N$4=1,Data!B168&lt;&gt;"", $G$27=M169, $G$27&lt;&gt;""),Data!B168,IF(AND(Data!$N$4=2,Data!C168&lt;&gt;"",$G$27=M169,$G$27&lt;&gt;""),Data!C168,IF(AND(Data!$N$4=3,Data!D168&lt;&gt;"",$G$27=M169,$G$27&lt;&gt;""),Data!D168,IF(AND(Data!$N$4=4,Data!E168&lt;&gt;"",$G$27=M169,$G$27&lt;&gt;""),Data!E168,IF(AND(Data!$N$4=5,Data!F168&lt;&gt;"",$G$27=M169,$G$27&lt;&gt;""),Data!F168,IF(AND(Data!$N$4=6,Data!G168&lt;&gt;"",$G$27=M169,$G$27&lt;&gt;""),Data!G168,IF(AND(Data!$N$4=7,Data!H168&lt;&gt;"",$G$27=M169,$G$27&lt;&gt;""),Data!H168,IF(AND(Data!$N$4=8,Data!I168&lt;&gt;"",$G$27=M169,$G$27&lt;&gt;""),Data!I168,IF(AND(Data!$N$4=9,Data!J168&lt;&gt;"",$G$27=M169,$G$27&lt;&gt;""),Data!J168,IF(AND(Data!$N$4=10,Data!K168&lt;&gt;"",$G$27=M169,$G$27&lt;&gt;""),Data!K168,""))))))))))</f>
        <v/>
      </c>
      <c r="C169" s="129" t="str">
        <f t="shared" si="2"/>
        <v/>
      </c>
      <c r="D169" s="44"/>
      <c r="E169" s="42"/>
      <c r="F169" s="42"/>
      <c r="G169" s="42"/>
      <c r="H169" s="42"/>
      <c r="I169" s="42"/>
      <c r="J169" s="42"/>
      <c r="K169" s="42"/>
      <c r="L169" s="42"/>
      <c r="M169" s="137" t="str">
        <f>IF(AND(Data!$N$7=1,Data!B168&lt;&gt;""),Data!B168,IF(AND(Data!$N$7=2,Data!C168&lt;&gt;""),Data!C168,IF(AND(Data!$N$7=3,Data!D168&lt;&gt;""),Data!D168,IF(AND(Data!$N$7=4,Data!E168&lt;&gt;""),Data!E168,IF(AND(Data!$N$7=5,Data!F168&lt;&gt;""),Data!F168,IF(AND(Data!$N$7=6,Data!G168&lt;&gt;""),Data!G168,IF(AND(Data!$N$7=7,Data!H168&lt;&gt;""),Data!H168,IF(AND(Data!$N$7=8,Data!I168&lt;&gt;""),Data!I168,IF(AND(Data!$N$7=9,Data!J168&lt;&gt;""),Data!J168,IF(AND(Data!$N$7=10,Data!K168&lt;&gt;""),Data!K168,""))))))))))</f>
        <v/>
      </c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</row>
    <row r="170" spans="2:25" s="43" customFormat="1" ht="12.75" customHeight="1" x14ac:dyDescent="0.15">
      <c r="B170" s="129" t="str">
        <f>IF(AND(Data!$N$4=1,Data!B169&lt;&gt;"", $G$27=M170, $G$27&lt;&gt;""),Data!B169,IF(AND(Data!$N$4=2,Data!C169&lt;&gt;"",$G$27=M170,$G$27&lt;&gt;""),Data!C169,IF(AND(Data!$N$4=3,Data!D169&lt;&gt;"",$G$27=M170,$G$27&lt;&gt;""),Data!D169,IF(AND(Data!$N$4=4,Data!E169&lt;&gt;"",$G$27=M170,$G$27&lt;&gt;""),Data!E169,IF(AND(Data!$N$4=5,Data!F169&lt;&gt;"",$G$27=M170,$G$27&lt;&gt;""),Data!F169,IF(AND(Data!$N$4=6,Data!G169&lt;&gt;"",$G$27=M170,$G$27&lt;&gt;""),Data!G169,IF(AND(Data!$N$4=7,Data!H169&lt;&gt;"",$G$27=M170,$G$27&lt;&gt;""),Data!H169,IF(AND(Data!$N$4=8,Data!I169&lt;&gt;"",$G$27=M170,$G$27&lt;&gt;""),Data!I169,IF(AND(Data!$N$4=9,Data!J169&lt;&gt;"",$G$27=M170,$G$27&lt;&gt;""),Data!J169,IF(AND(Data!$N$4=10,Data!K169&lt;&gt;"",$G$27=M170,$G$27&lt;&gt;""),Data!K169,""))))))))))</f>
        <v/>
      </c>
      <c r="C170" s="129" t="str">
        <f t="shared" si="2"/>
        <v/>
      </c>
      <c r="D170" s="44"/>
      <c r="E170" s="42"/>
      <c r="F170" s="42"/>
      <c r="G170" s="42"/>
      <c r="H170" s="42"/>
      <c r="I170" s="42"/>
      <c r="J170" s="42"/>
      <c r="K170" s="42"/>
      <c r="L170" s="42"/>
      <c r="M170" s="137" t="str">
        <f>IF(AND(Data!$N$7=1,Data!B169&lt;&gt;""),Data!B169,IF(AND(Data!$N$7=2,Data!C169&lt;&gt;""),Data!C169,IF(AND(Data!$N$7=3,Data!D169&lt;&gt;""),Data!D169,IF(AND(Data!$N$7=4,Data!E169&lt;&gt;""),Data!E169,IF(AND(Data!$N$7=5,Data!F169&lt;&gt;""),Data!F169,IF(AND(Data!$N$7=6,Data!G169&lt;&gt;""),Data!G169,IF(AND(Data!$N$7=7,Data!H169&lt;&gt;""),Data!H169,IF(AND(Data!$N$7=8,Data!I169&lt;&gt;""),Data!I169,IF(AND(Data!$N$7=9,Data!J169&lt;&gt;""),Data!J169,IF(AND(Data!$N$7=10,Data!K169&lt;&gt;""),Data!K169,""))))))))))</f>
        <v/>
      </c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</row>
    <row r="171" spans="2:25" s="43" customFormat="1" ht="12.75" customHeight="1" x14ac:dyDescent="0.15">
      <c r="B171" s="129" t="str">
        <f>IF(AND(Data!$N$4=1,Data!B170&lt;&gt;"", $G$27=M171, $G$27&lt;&gt;""),Data!B170,IF(AND(Data!$N$4=2,Data!C170&lt;&gt;"",$G$27=M171,$G$27&lt;&gt;""),Data!C170,IF(AND(Data!$N$4=3,Data!D170&lt;&gt;"",$G$27=M171,$G$27&lt;&gt;""),Data!D170,IF(AND(Data!$N$4=4,Data!E170&lt;&gt;"",$G$27=M171,$G$27&lt;&gt;""),Data!E170,IF(AND(Data!$N$4=5,Data!F170&lt;&gt;"",$G$27=M171,$G$27&lt;&gt;""),Data!F170,IF(AND(Data!$N$4=6,Data!G170&lt;&gt;"",$G$27=M171,$G$27&lt;&gt;""),Data!G170,IF(AND(Data!$N$4=7,Data!H170&lt;&gt;"",$G$27=M171,$G$27&lt;&gt;""),Data!H170,IF(AND(Data!$N$4=8,Data!I170&lt;&gt;"",$G$27=M171,$G$27&lt;&gt;""),Data!I170,IF(AND(Data!$N$4=9,Data!J170&lt;&gt;"",$G$27=M171,$G$27&lt;&gt;""),Data!J170,IF(AND(Data!$N$4=10,Data!K170&lt;&gt;"",$G$27=M171,$G$27&lt;&gt;""),Data!K170,""))))))))))</f>
        <v/>
      </c>
      <c r="C171" s="129" t="str">
        <f t="shared" si="2"/>
        <v/>
      </c>
      <c r="D171" s="44"/>
      <c r="E171" s="42"/>
      <c r="F171" s="42"/>
      <c r="G171" s="42"/>
      <c r="H171" s="42"/>
      <c r="I171" s="42"/>
      <c r="J171" s="42"/>
      <c r="K171" s="42"/>
      <c r="L171" s="42"/>
      <c r="M171" s="137" t="str">
        <f>IF(AND(Data!$N$7=1,Data!B170&lt;&gt;""),Data!B170,IF(AND(Data!$N$7=2,Data!C170&lt;&gt;""),Data!C170,IF(AND(Data!$N$7=3,Data!D170&lt;&gt;""),Data!D170,IF(AND(Data!$N$7=4,Data!E170&lt;&gt;""),Data!E170,IF(AND(Data!$N$7=5,Data!F170&lt;&gt;""),Data!F170,IF(AND(Data!$N$7=6,Data!G170&lt;&gt;""),Data!G170,IF(AND(Data!$N$7=7,Data!H170&lt;&gt;""),Data!H170,IF(AND(Data!$N$7=8,Data!I170&lt;&gt;""),Data!I170,IF(AND(Data!$N$7=9,Data!J170&lt;&gt;""),Data!J170,IF(AND(Data!$N$7=10,Data!K170&lt;&gt;""),Data!K170,""))))))))))</f>
        <v/>
      </c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</row>
    <row r="172" spans="2:25" s="43" customFormat="1" ht="12.75" customHeight="1" x14ac:dyDescent="0.15">
      <c r="B172" s="129" t="str">
        <f>IF(AND(Data!$N$4=1,Data!B171&lt;&gt;"", $G$27=M172, $G$27&lt;&gt;""),Data!B171,IF(AND(Data!$N$4=2,Data!C171&lt;&gt;"",$G$27=M172,$G$27&lt;&gt;""),Data!C171,IF(AND(Data!$N$4=3,Data!D171&lt;&gt;"",$G$27=M172,$G$27&lt;&gt;""),Data!D171,IF(AND(Data!$N$4=4,Data!E171&lt;&gt;"",$G$27=M172,$G$27&lt;&gt;""),Data!E171,IF(AND(Data!$N$4=5,Data!F171&lt;&gt;"",$G$27=M172,$G$27&lt;&gt;""),Data!F171,IF(AND(Data!$N$4=6,Data!G171&lt;&gt;"",$G$27=M172,$G$27&lt;&gt;""),Data!G171,IF(AND(Data!$N$4=7,Data!H171&lt;&gt;"",$G$27=M172,$G$27&lt;&gt;""),Data!H171,IF(AND(Data!$N$4=8,Data!I171&lt;&gt;"",$G$27=M172,$G$27&lt;&gt;""),Data!I171,IF(AND(Data!$N$4=9,Data!J171&lt;&gt;"",$G$27=M172,$G$27&lt;&gt;""),Data!J171,IF(AND(Data!$N$4=10,Data!K171&lt;&gt;"",$G$27=M172,$G$27&lt;&gt;""),Data!K171,""))))))))))</f>
        <v/>
      </c>
      <c r="C172" s="129" t="str">
        <f t="shared" si="2"/>
        <v/>
      </c>
      <c r="D172" s="44"/>
      <c r="E172" s="42"/>
      <c r="F172" s="42"/>
      <c r="G172" s="42"/>
      <c r="H172" s="42"/>
      <c r="I172" s="42"/>
      <c r="J172" s="42"/>
      <c r="K172" s="42"/>
      <c r="L172" s="42"/>
      <c r="M172" s="137" t="str">
        <f>IF(AND(Data!$N$7=1,Data!B171&lt;&gt;""),Data!B171,IF(AND(Data!$N$7=2,Data!C171&lt;&gt;""),Data!C171,IF(AND(Data!$N$7=3,Data!D171&lt;&gt;""),Data!D171,IF(AND(Data!$N$7=4,Data!E171&lt;&gt;""),Data!E171,IF(AND(Data!$N$7=5,Data!F171&lt;&gt;""),Data!F171,IF(AND(Data!$N$7=6,Data!G171&lt;&gt;""),Data!G171,IF(AND(Data!$N$7=7,Data!H171&lt;&gt;""),Data!H171,IF(AND(Data!$N$7=8,Data!I171&lt;&gt;""),Data!I171,IF(AND(Data!$N$7=9,Data!J171&lt;&gt;""),Data!J171,IF(AND(Data!$N$7=10,Data!K171&lt;&gt;""),Data!K171,""))))))))))</f>
        <v/>
      </c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</row>
    <row r="173" spans="2:25" s="43" customFormat="1" ht="12.75" customHeight="1" x14ac:dyDescent="0.15">
      <c r="B173" s="129" t="str">
        <f>IF(AND(Data!$N$4=1,Data!B172&lt;&gt;"", $G$27=M173, $G$27&lt;&gt;""),Data!B172,IF(AND(Data!$N$4=2,Data!C172&lt;&gt;"",$G$27=M173,$G$27&lt;&gt;""),Data!C172,IF(AND(Data!$N$4=3,Data!D172&lt;&gt;"",$G$27=M173,$G$27&lt;&gt;""),Data!D172,IF(AND(Data!$N$4=4,Data!E172&lt;&gt;"",$G$27=M173,$G$27&lt;&gt;""),Data!E172,IF(AND(Data!$N$4=5,Data!F172&lt;&gt;"",$G$27=M173,$G$27&lt;&gt;""),Data!F172,IF(AND(Data!$N$4=6,Data!G172&lt;&gt;"",$G$27=M173,$G$27&lt;&gt;""),Data!G172,IF(AND(Data!$N$4=7,Data!H172&lt;&gt;"",$G$27=M173,$G$27&lt;&gt;""),Data!H172,IF(AND(Data!$N$4=8,Data!I172&lt;&gt;"",$G$27=M173,$G$27&lt;&gt;""),Data!I172,IF(AND(Data!$N$4=9,Data!J172&lt;&gt;"",$G$27=M173,$G$27&lt;&gt;""),Data!J172,IF(AND(Data!$N$4=10,Data!K172&lt;&gt;"",$G$27=M173,$G$27&lt;&gt;""),Data!K172,""))))))))))</f>
        <v/>
      </c>
      <c r="C173" s="129" t="str">
        <f t="shared" si="2"/>
        <v/>
      </c>
      <c r="D173" s="44"/>
      <c r="E173" s="42"/>
      <c r="F173" s="42"/>
      <c r="G173" s="42"/>
      <c r="H173" s="42"/>
      <c r="I173" s="42"/>
      <c r="J173" s="42"/>
      <c r="K173" s="42"/>
      <c r="L173" s="42"/>
      <c r="M173" s="137" t="str">
        <f>IF(AND(Data!$N$7=1,Data!B172&lt;&gt;""),Data!B172,IF(AND(Data!$N$7=2,Data!C172&lt;&gt;""),Data!C172,IF(AND(Data!$N$7=3,Data!D172&lt;&gt;""),Data!D172,IF(AND(Data!$N$7=4,Data!E172&lt;&gt;""),Data!E172,IF(AND(Data!$N$7=5,Data!F172&lt;&gt;""),Data!F172,IF(AND(Data!$N$7=6,Data!G172&lt;&gt;""),Data!G172,IF(AND(Data!$N$7=7,Data!H172&lt;&gt;""),Data!H172,IF(AND(Data!$N$7=8,Data!I172&lt;&gt;""),Data!I172,IF(AND(Data!$N$7=9,Data!J172&lt;&gt;""),Data!J172,IF(AND(Data!$N$7=10,Data!K172&lt;&gt;""),Data!K172,""))))))))))</f>
        <v/>
      </c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</row>
    <row r="174" spans="2:25" s="43" customFormat="1" ht="12.75" customHeight="1" x14ac:dyDescent="0.15">
      <c r="B174" s="129" t="str">
        <f>IF(AND(Data!$N$4=1,Data!B173&lt;&gt;"", $G$27=M174, $G$27&lt;&gt;""),Data!B173,IF(AND(Data!$N$4=2,Data!C173&lt;&gt;"",$G$27=M174,$G$27&lt;&gt;""),Data!C173,IF(AND(Data!$N$4=3,Data!D173&lt;&gt;"",$G$27=M174,$G$27&lt;&gt;""),Data!D173,IF(AND(Data!$N$4=4,Data!E173&lt;&gt;"",$G$27=M174,$G$27&lt;&gt;""),Data!E173,IF(AND(Data!$N$4=5,Data!F173&lt;&gt;"",$G$27=M174,$G$27&lt;&gt;""),Data!F173,IF(AND(Data!$N$4=6,Data!G173&lt;&gt;"",$G$27=M174,$G$27&lt;&gt;""),Data!G173,IF(AND(Data!$N$4=7,Data!H173&lt;&gt;"",$G$27=M174,$G$27&lt;&gt;""),Data!H173,IF(AND(Data!$N$4=8,Data!I173&lt;&gt;"",$G$27=M174,$G$27&lt;&gt;""),Data!I173,IF(AND(Data!$N$4=9,Data!J173&lt;&gt;"",$G$27=M174,$G$27&lt;&gt;""),Data!J173,IF(AND(Data!$N$4=10,Data!K173&lt;&gt;"",$G$27=M174,$G$27&lt;&gt;""),Data!K173,""))))))))))</f>
        <v/>
      </c>
      <c r="C174" s="129" t="str">
        <f t="shared" si="2"/>
        <v/>
      </c>
      <c r="D174" s="44"/>
      <c r="E174" s="42"/>
      <c r="F174" s="42"/>
      <c r="G174" s="42"/>
      <c r="H174" s="42"/>
      <c r="I174" s="42"/>
      <c r="J174" s="42"/>
      <c r="K174" s="42"/>
      <c r="L174" s="42"/>
      <c r="M174" s="137" t="str">
        <f>IF(AND(Data!$N$7=1,Data!B173&lt;&gt;""),Data!B173,IF(AND(Data!$N$7=2,Data!C173&lt;&gt;""),Data!C173,IF(AND(Data!$N$7=3,Data!D173&lt;&gt;""),Data!D173,IF(AND(Data!$N$7=4,Data!E173&lt;&gt;""),Data!E173,IF(AND(Data!$N$7=5,Data!F173&lt;&gt;""),Data!F173,IF(AND(Data!$N$7=6,Data!G173&lt;&gt;""),Data!G173,IF(AND(Data!$N$7=7,Data!H173&lt;&gt;""),Data!H173,IF(AND(Data!$N$7=8,Data!I173&lt;&gt;""),Data!I173,IF(AND(Data!$N$7=9,Data!J173&lt;&gt;""),Data!J173,IF(AND(Data!$N$7=10,Data!K173&lt;&gt;""),Data!K173,""))))))))))</f>
        <v/>
      </c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</row>
    <row r="175" spans="2:25" s="43" customFormat="1" ht="12.75" customHeight="1" x14ac:dyDescent="0.15">
      <c r="B175" s="129" t="str">
        <f>IF(AND(Data!$N$4=1,Data!B174&lt;&gt;"", $G$27=M175, $G$27&lt;&gt;""),Data!B174,IF(AND(Data!$N$4=2,Data!C174&lt;&gt;"",$G$27=M175,$G$27&lt;&gt;""),Data!C174,IF(AND(Data!$N$4=3,Data!D174&lt;&gt;"",$G$27=M175,$G$27&lt;&gt;""),Data!D174,IF(AND(Data!$N$4=4,Data!E174&lt;&gt;"",$G$27=M175,$G$27&lt;&gt;""),Data!E174,IF(AND(Data!$N$4=5,Data!F174&lt;&gt;"",$G$27=M175,$G$27&lt;&gt;""),Data!F174,IF(AND(Data!$N$4=6,Data!G174&lt;&gt;"",$G$27=M175,$G$27&lt;&gt;""),Data!G174,IF(AND(Data!$N$4=7,Data!H174&lt;&gt;"",$G$27=M175,$G$27&lt;&gt;""),Data!H174,IF(AND(Data!$N$4=8,Data!I174&lt;&gt;"",$G$27=M175,$G$27&lt;&gt;""),Data!I174,IF(AND(Data!$N$4=9,Data!J174&lt;&gt;"",$G$27=M175,$G$27&lt;&gt;""),Data!J174,IF(AND(Data!$N$4=10,Data!K174&lt;&gt;"",$G$27=M175,$G$27&lt;&gt;""),Data!K174,""))))))))))</f>
        <v/>
      </c>
      <c r="C175" s="129" t="str">
        <f t="shared" si="2"/>
        <v/>
      </c>
      <c r="D175" s="44"/>
      <c r="E175" s="42"/>
      <c r="F175" s="42"/>
      <c r="G175" s="42"/>
      <c r="H175" s="42"/>
      <c r="I175" s="42"/>
      <c r="J175" s="42"/>
      <c r="K175" s="42"/>
      <c r="L175" s="42"/>
      <c r="M175" s="137" t="str">
        <f>IF(AND(Data!$N$7=1,Data!B174&lt;&gt;""),Data!B174,IF(AND(Data!$N$7=2,Data!C174&lt;&gt;""),Data!C174,IF(AND(Data!$N$7=3,Data!D174&lt;&gt;""),Data!D174,IF(AND(Data!$N$7=4,Data!E174&lt;&gt;""),Data!E174,IF(AND(Data!$N$7=5,Data!F174&lt;&gt;""),Data!F174,IF(AND(Data!$N$7=6,Data!G174&lt;&gt;""),Data!G174,IF(AND(Data!$N$7=7,Data!H174&lt;&gt;""),Data!H174,IF(AND(Data!$N$7=8,Data!I174&lt;&gt;""),Data!I174,IF(AND(Data!$N$7=9,Data!J174&lt;&gt;""),Data!J174,IF(AND(Data!$N$7=10,Data!K174&lt;&gt;""),Data!K174,""))))))))))</f>
        <v/>
      </c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</row>
    <row r="176" spans="2:25" s="43" customFormat="1" ht="12.75" customHeight="1" x14ac:dyDescent="0.15">
      <c r="B176" s="129" t="str">
        <f>IF(AND(Data!$N$4=1,Data!B175&lt;&gt;"", $G$27=M176, $G$27&lt;&gt;""),Data!B175,IF(AND(Data!$N$4=2,Data!C175&lt;&gt;"",$G$27=M176,$G$27&lt;&gt;""),Data!C175,IF(AND(Data!$N$4=3,Data!D175&lt;&gt;"",$G$27=M176,$G$27&lt;&gt;""),Data!D175,IF(AND(Data!$N$4=4,Data!E175&lt;&gt;"",$G$27=M176,$G$27&lt;&gt;""),Data!E175,IF(AND(Data!$N$4=5,Data!F175&lt;&gt;"",$G$27=M176,$G$27&lt;&gt;""),Data!F175,IF(AND(Data!$N$4=6,Data!G175&lt;&gt;"",$G$27=M176,$G$27&lt;&gt;""),Data!G175,IF(AND(Data!$N$4=7,Data!H175&lt;&gt;"",$G$27=M176,$G$27&lt;&gt;""),Data!H175,IF(AND(Data!$N$4=8,Data!I175&lt;&gt;"",$G$27=M176,$G$27&lt;&gt;""),Data!I175,IF(AND(Data!$N$4=9,Data!J175&lt;&gt;"",$G$27=M176,$G$27&lt;&gt;""),Data!J175,IF(AND(Data!$N$4=10,Data!K175&lt;&gt;"",$G$27=M176,$G$27&lt;&gt;""),Data!K175,""))))))))))</f>
        <v/>
      </c>
      <c r="C176" s="129" t="str">
        <f t="shared" si="2"/>
        <v/>
      </c>
      <c r="D176" s="44"/>
      <c r="E176" s="42"/>
      <c r="F176" s="42"/>
      <c r="G176" s="42"/>
      <c r="H176" s="42"/>
      <c r="I176" s="42"/>
      <c r="J176" s="42"/>
      <c r="K176" s="42"/>
      <c r="L176" s="42"/>
      <c r="M176" s="137" t="str">
        <f>IF(AND(Data!$N$7=1,Data!B175&lt;&gt;""),Data!B175,IF(AND(Data!$N$7=2,Data!C175&lt;&gt;""),Data!C175,IF(AND(Data!$N$7=3,Data!D175&lt;&gt;""),Data!D175,IF(AND(Data!$N$7=4,Data!E175&lt;&gt;""),Data!E175,IF(AND(Data!$N$7=5,Data!F175&lt;&gt;""),Data!F175,IF(AND(Data!$N$7=6,Data!G175&lt;&gt;""),Data!G175,IF(AND(Data!$N$7=7,Data!H175&lt;&gt;""),Data!H175,IF(AND(Data!$N$7=8,Data!I175&lt;&gt;""),Data!I175,IF(AND(Data!$N$7=9,Data!J175&lt;&gt;""),Data!J175,IF(AND(Data!$N$7=10,Data!K175&lt;&gt;""),Data!K175,""))))))))))</f>
        <v/>
      </c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</row>
    <row r="177" spans="2:25" s="43" customFormat="1" ht="12.75" customHeight="1" x14ac:dyDescent="0.15">
      <c r="B177" s="129" t="str">
        <f>IF(AND(Data!$N$4=1,Data!B176&lt;&gt;"", $G$27=M177, $G$27&lt;&gt;""),Data!B176,IF(AND(Data!$N$4=2,Data!C176&lt;&gt;"",$G$27=M177,$G$27&lt;&gt;""),Data!C176,IF(AND(Data!$N$4=3,Data!D176&lt;&gt;"",$G$27=M177,$G$27&lt;&gt;""),Data!D176,IF(AND(Data!$N$4=4,Data!E176&lt;&gt;"",$G$27=M177,$G$27&lt;&gt;""),Data!E176,IF(AND(Data!$N$4=5,Data!F176&lt;&gt;"",$G$27=M177,$G$27&lt;&gt;""),Data!F176,IF(AND(Data!$N$4=6,Data!G176&lt;&gt;"",$G$27=M177,$G$27&lt;&gt;""),Data!G176,IF(AND(Data!$N$4=7,Data!H176&lt;&gt;"",$G$27=M177,$G$27&lt;&gt;""),Data!H176,IF(AND(Data!$N$4=8,Data!I176&lt;&gt;"",$G$27=M177,$G$27&lt;&gt;""),Data!I176,IF(AND(Data!$N$4=9,Data!J176&lt;&gt;"",$G$27=M177,$G$27&lt;&gt;""),Data!J176,IF(AND(Data!$N$4=10,Data!K176&lt;&gt;"",$G$27=M177,$G$27&lt;&gt;""),Data!K176,""))))))))))</f>
        <v/>
      </c>
      <c r="C177" s="129" t="str">
        <f t="shared" si="2"/>
        <v/>
      </c>
      <c r="D177" s="44"/>
      <c r="E177" s="42"/>
      <c r="F177" s="42"/>
      <c r="G177" s="42"/>
      <c r="H177" s="42"/>
      <c r="I177" s="42"/>
      <c r="J177" s="42"/>
      <c r="K177" s="42"/>
      <c r="L177" s="42"/>
      <c r="M177" s="137" t="str">
        <f>IF(AND(Data!$N$7=1,Data!B176&lt;&gt;""),Data!B176,IF(AND(Data!$N$7=2,Data!C176&lt;&gt;""),Data!C176,IF(AND(Data!$N$7=3,Data!D176&lt;&gt;""),Data!D176,IF(AND(Data!$N$7=4,Data!E176&lt;&gt;""),Data!E176,IF(AND(Data!$N$7=5,Data!F176&lt;&gt;""),Data!F176,IF(AND(Data!$N$7=6,Data!G176&lt;&gt;""),Data!G176,IF(AND(Data!$N$7=7,Data!H176&lt;&gt;""),Data!H176,IF(AND(Data!$N$7=8,Data!I176&lt;&gt;""),Data!I176,IF(AND(Data!$N$7=9,Data!J176&lt;&gt;""),Data!J176,IF(AND(Data!$N$7=10,Data!K176&lt;&gt;""),Data!K176,""))))))))))</f>
        <v/>
      </c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</row>
    <row r="178" spans="2:25" s="43" customFormat="1" ht="12.75" customHeight="1" x14ac:dyDescent="0.15">
      <c r="B178" s="129" t="str">
        <f>IF(AND(Data!$N$4=1,Data!B177&lt;&gt;"", $G$27=M178, $G$27&lt;&gt;""),Data!B177,IF(AND(Data!$N$4=2,Data!C177&lt;&gt;"",$G$27=M178,$G$27&lt;&gt;""),Data!C177,IF(AND(Data!$N$4=3,Data!D177&lt;&gt;"",$G$27=M178,$G$27&lt;&gt;""),Data!D177,IF(AND(Data!$N$4=4,Data!E177&lt;&gt;"",$G$27=M178,$G$27&lt;&gt;""),Data!E177,IF(AND(Data!$N$4=5,Data!F177&lt;&gt;"",$G$27=M178,$G$27&lt;&gt;""),Data!F177,IF(AND(Data!$N$4=6,Data!G177&lt;&gt;"",$G$27=M178,$G$27&lt;&gt;""),Data!G177,IF(AND(Data!$N$4=7,Data!H177&lt;&gt;"",$G$27=M178,$G$27&lt;&gt;""),Data!H177,IF(AND(Data!$N$4=8,Data!I177&lt;&gt;"",$G$27=M178,$G$27&lt;&gt;""),Data!I177,IF(AND(Data!$N$4=9,Data!J177&lt;&gt;"",$G$27=M178,$G$27&lt;&gt;""),Data!J177,IF(AND(Data!$N$4=10,Data!K177&lt;&gt;"",$G$27=M178,$G$27&lt;&gt;""),Data!K177,""))))))))))</f>
        <v/>
      </c>
      <c r="C178" s="129" t="str">
        <f t="shared" si="2"/>
        <v/>
      </c>
      <c r="D178" s="44"/>
      <c r="E178" s="42"/>
      <c r="F178" s="42"/>
      <c r="G178" s="42"/>
      <c r="H178" s="42"/>
      <c r="I178" s="42"/>
      <c r="J178" s="42"/>
      <c r="K178" s="42"/>
      <c r="L178" s="42"/>
      <c r="M178" s="137" t="str">
        <f>IF(AND(Data!$N$7=1,Data!B177&lt;&gt;""),Data!B177,IF(AND(Data!$N$7=2,Data!C177&lt;&gt;""),Data!C177,IF(AND(Data!$N$7=3,Data!D177&lt;&gt;""),Data!D177,IF(AND(Data!$N$7=4,Data!E177&lt;&gt;""),Data!E177,IF(AND(Data!$N$7=5,Data!F177&lt;&gt;""),Data!F177,IF(AND(Data!$N$7=6,Data!G177&lt;&gt;""),Data!G177,IF(AND(Data!$N$7=7,Data!H177&lt;&gt;""),Data!H177,IF(AND(Data!$N$7=8,Data!I177&lt;&gt;""),Data!I177,IF(AND(Data!$N$7=9,Data!J177&lt;&gt;""),Data!J177,IF(AND(Data!$N$7=10,Data!K177&lt;&gt;""),Data!K177,""))))))))))</f>
        <v/>
      </c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</row>
    <row r="179" spans="2:25" s="43" customFormat="1" ht="12.75" customHeight="1" x14ac:dyDescent="0.15">
      <c r="B179" s="129" t="str">
        <f>IF(AND(Data!$N$4=1,Data!B178&lt;&gt;"", $G$27=M179, $G$27&lt;&gt;""),Data!B178,IF(AND(Data!$N$4=2,Data!C178&lt;&gt;"",$G$27=M179,$G$27&lt;&gt;""),Data!C178,IF(AND(Data!$N$4=3,Data!D178&lt;&gt;"",$G$27=M179,$G$27&lt;&gt;""),Data!D178,IF(AND(Data!$N$4=4,Data!E178&lt;&gt;"",$G$27=M179,$G$27&lt;&gt;""),Data!E178,IF(AND(Data!$N$4=5,Data!F178&lt;&gt;"",$G$27=M179,$G$27&lt;&gt;""),Data!F178,IF(AND(Data!$N$4=6,Data!G178&lt;&gt;"",$G$27=M179,$G$27&lt;&gt;""),Data!G178,IF(AND(Data!$N$4=7,Data!H178&lt;&gt;"",$G$27=M179,$G$27&lt;&gt;""),Data!H178,IF(AND(Data!$N$4=8,Data!I178&lt;&gt;"",$G$27=M179,$G$27&lt;&gt;""),Data!I178,IF(AND(Data!$N$4=9,Data!J178&lt;&gt;"",$G$27=M179,$G$27&lt;&gt;""),Data!J178,IF(AND(Data!$N$4=10,Data!K178&lt;&gt;"",$G$27=M179,$G$27&lt;&gt;""),Data!K178,""))))))))))</f>
        <v/>
      </c>
      <c r="C179" s="129" t="str">
        <f t="shared" si="2"/>
        <v/>
      </c>
      <c r="D179" s="44"/>
      <c r="E179" s="42"/>
      <c r="F179" s="42"/>
      <c r="G179" s="42"/>
      <c r="H179" s="42"/>
      <c r="I179" s="42"/>
      <c r="J179" s="42"/>
      <c r="K179" s="42"/>
      <c r="L179" s="42"/>
      <c r="M179" s="137" t="str">
        <f>IF(AND(Data!$N$7=1,Data!B178&lt;&gt;""),Data!B178,IF(AND(Data!$N$7=2,Data!C178&lt;&gt;""),Data!C178,IF(AND(Data!$N$7=3,Data!D178&lt;&gt;""),Data!D178,IF(AND(Data!$N$7=4,Data!E178&lt;&gt;""),Data!E178,IF(AND(Data!$N$7=5,Data!F178&lt;&gt;""),Data!F178,IF(AND(Data!$N$7=6,Data!G178&lt;&gt;""),Data!G178,IF(AND(Data!$N$7=7,Data!H178&lt;&gt;""),Data!H178,IF(AND(Data!$N$7=8,Data!I178&lt;&gt;""),Data!I178,IF(AND(Data!$N$7=9,Data!J178&lt;&gt;""),Data!J178,IF(AND(Data!$N$7=10,Data!K178&lt;&gt;""),Data!K178,""))))))))))</f>
        <v/>
      </c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</row>
    <row r="180" spans="2:25" s="43" customFormat="1" ht="12.75" customHeight="1" x14ac:dyDescent="0.15">
      <c r="B180" s="129" t="str">
        <f>IF(AND(Data!$N$4=1,Data!B179&lt;&gt;"", $G$27=M180, $G$27&lt;&gt;""),Data!B179,IF(AND(Data!$N$4=2,Data!C179&lt;&gt;"",$G$27=M180,$G$27&lt;&gt;""),Data!C179,IF(AND(Data!$N$4=3,Data!D179&lt;&gt;"",$G$27=M180,$G$27&lt;&gt;""),Data!D179,IF(AND(Data!$N$4=4,Data!E179&lt;&gt;"",$G$27=M180,$G$27&lt;&gt;""),Data!E179,IF(AND(Data!$N$4=5,Data!F179&lt;&gt;"",$G$27=M180,$G$27&lt;&gt;""),Data!F179,IF(AND(Data!$N$4=6,Data!G179&lt;&gt;"",$G$27=M180,$G$27&lt;&gt;""),Data!G179,IF(AND(Data!$N$4=7,Data!H179&lt;&gt;"",$G$27=M180,$G$27&lt;&gt;""),Data!H179,IF(AND(Data!$N$4=8,Data!I179&lt;&gt;"",$G$27=M180,$G$27&lt;&gt;""),Data!I179,IF(AND(Data!$N$4=9,Data!J179&lt;&gt;"",$G$27=M180,$G$27&lt;&gt;""),Data!J179,IF(AND(Data!$N$4=10,Data!K179&lt;&gt;"",$G$27=M180,$G$27&lt;&gt;""),Data!K179,""))))))))))</f>
        <v/>
      </c>
      <c r="C180" s="129" t="str">
        <f t="shared" si="2"/>
        <v/>
      </c>
      <c r="D180" s="44"/>
      <c r="E180" s="42"/>
      <c r="F180" s="42"/>
      <c r="G180" s="42"/>
      <c r="H180" s="42"/>
      <c r="I180" s="42"/>
      <c r="J180" s="42"/>
      <c r="K180" s="42"/>
      <c r="L180" s="42"/>
      <c r="M180" s="137" t="str">
        <f>IF(AND(Data!$N$7=1,Data!B179&lt;&gt;""),Data!B179,IF(AND(Data!$N$7=2,Data!C179&lt;&gt;""),Data!C179,IF(AND(Data!$N$7=3,Data!D179&lt;&gt;""),Data!D179,IF(AND(Data!$N$7=4,Data!E179&lt;&gt;""),Data!E179,IF(AND(Data!$N$7=5,Data!F179&lt;&gt;""),Data!F179,IF(AND(Data!$N$7=6,Data!G179&lt;&gt;""),Data!G179,IF(AND(Data!$N$7=7,Data!H179&lt;&gt;""),Data!H179,IF(AND(Data!$N$7=8,Data!I179&lt;&gt;""),Data!I179,IF(AND(Data!$N$7=9,Data!J179&lt;&gt;""),Data!J179,IF(AND(Data!$N$7=10,Data!K179&lt;&gt;""),Data!K179,""))))))))))</f>
        <v/>
      </c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2:25" s="43" customFormat="1" ht="12.75" customHeight="1" x14ac:dyDescent="0.15">
      <c r="B181" s="129" t="str">
        <f>IF(AND(Data!$N$4=1,Data!B180&lt;&gt;"", $G$27=M181, $G$27&lt;&gt;""),Data!B180,IF(AND(Data!$N$4=2,Data!C180&lt;&gt;"",$G$27=M181,$G$27&lt;&gt;""),Data!C180,IF(AND(Data!$N$4=3,Data!D180&lt;&gt;"",$G$27=M181,$G$27&lt;&gt;""),Data!D180,IF(AND(Data!$N$4=4,Data!E180&lt;&gt;"",$G$27=M181,$G$27&lt;&gt;""),Data!E180,IF(AND(Data!$N$4=5,Data!F180&lt;&gt;"",$G$27=M181,$G$27&lt;&gt;""),Data!F180,IF(AND(Data!$N$4=6,Data!G180&lt;&gt;"",$G$27=M181,$G$27&lt;&gt;""),Data!G180,IF(AND(Data!$N$4=7,Data!H180&lt;&gt;"",$G$27=M181,$G$27&lt;&gt;""),Data!H180,IF(AND(Data!$N$4=8,Data!I180&lt;&gt;"",$G$27=M181,$G$27&lt;&gt;""),Data!I180,IF(AND(Data!$N$4=9,Data!J180&lt;&gt;"",$G$27=M181,$G$27&lt;&gt;""),Data!J180,IF(AND(Data!$N$4=10,Data!K180&lt;&gt;"",$G$27=M181,$G$27&lt;&gt;""),Data!K180,""))))))))))</f>
        <v/>
      </c>
      <c r="C181" s="129" t="str">
        <f t="shared" si="2"/>
        <v/>
      </c>
      <c r="D181" s="44"/>
      <c r="E181" s="42"/>
      <c r="F181" s="42"/>
      <c r="G181" s="42"/>
      <c r="H181" s="42"/>
      <c r="I181" s="42"/>
      <c r="J181" s="42"/>
      <c r="K181" s="42"/>
      <c r="L181" s="42"/>
      <c r="M181" s="137" t="str">
        <f>IF(AND(Data!$N$7=1,Data!B180&lt;&gt;""),Data!B180,IF(AND(Data!$N$7=2,Data!C180&lt;&gt;""),Data!C180,IF(AND(Data!$N$7=3,Data!D180&lt;&gt;""),Data!D180,IF(AND(Data!$N$7=4,Data!E180&lt;&gt;""),Data!E180,IF(AND(Data!$N$7=5,Data!F180&lt;&gt;""),Data!F180,IF(AND(Data!$N$7=6,Data!G180&lt;&gt;""),Data!G180,IF(AND(Data!$N$7=7,Data!H180&lt;&gt;""),Data!H180,IF(AND(Data!$N$7=8,Data!I180&lt;&gt;""),Data!I180,IF(AND(Data!$N$7=9,Data!J180&lt;&gt;""),Data!J180,IF(AND(Data!$N$7=10,Data!K180&lt;&gt;""),Data!K180,""))))))))))</f>
        <v/>
      </c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2:25" s="43" customFormat="1" ht="12.75" customHeight="1" x14ac:dyDescent="0.15">
      <c r="B182" s="129" t="str">
        <f>IF(AND(Data!$N$4=1,Data!B181&lt;&gt;"", $G$27=M182, $G$27&lt;&gt;""),Data!B181,IF(AND(Data!$N$4=2,Data!C181&lt;&gt;"",$G$27=M182,$G$27&lt;&gt;""),Data!C181,IF(AND(Data!$N$4=3,Data!D181&lt;&gt;"",$G$27=M182,$G$27&lt;&gt;""),Data!D181,IF(AND(Data!$N$4=4,Data!E181&lt;&gt;"",$G$27=M182,$G$27&lt;&gt;""),Data!E181,IF(AND(Data!$N$4=5,Data!F181&lt;&gt;"",$G$27=M182,$G$27&lt;&gt;""),Data!F181,IF(AND(Data!$N$4=6,Data!G181&lt;&gt;"",$G$27=M182,$G$27&lt;&gt;""),Data!G181,IF(AND(Data!$N$4=7,Data!H181&lt;&gt;"",$G$27=M182,$G$27&lt;&gt;""),Data!H181,IF(AND(Data!$N$4=8,Data!I181&lt;&gt;"",$G$27=M182,$G$27&lt;&gt;""),Data!I181,IF(AND(Data!$N$4=9,Data!J181&lt;&gt;"",$G$27=M182,$G$27&lt;&gt;""),Data!J181,IF(AND(Data!$N$4=10,Data!K181&lt;&gt;"",$G$27=M182,$G$27&lt;&gt;""),Data!K181,""))))))))))</f>
        <v/>
      </c>
      <c r="C182" s="129" t="str">
        <f t="shared" si="2"/>
        <v/>
      </c>
      <c r="D182" s="44"/>
      <c r="E182" s="42"/>
      <c r="F182" s="42"/>
      <c r="G182" s="42"/>
      <c r="H182" s="42"/>
      <c r="I182" s="42"/>
      <c r="J182" s="42"/>
      <c r="K182" s="42"/>
      <c r="L182" s="42"/>
      <c r="M182" s="137" t="str">
        <f>IF(AND(Data!$N$7=1,Data!B181&lt;&gt;""),Data!B181,IF(AND(Data!$N$7=2,Data!C181&lt;&gt;""),Data!C181,IF(AND(Data!$N$7=3,Data!D181&lt;&gt;""),Data!D181,IF(AND(Data!$N$7=4,Data!E181&lt;&gt;""),Data!E181,IF(AND(Data!$N$7=5,Data!F181&lt;&gt;""),Data!F181,IF(AND(Data!$N$7=6,Data!G181&lt;&gt;""),Data!G181,IF(AND(Data!$N$7=7,Data!H181&lt;&gt;""),Data!H181,IF(AND(Data!$N$7=8,Data!I181&lt;&gt;""),Data!I181,IF(AND(Data!$N$7=9,Data!J181&lt;&gt;""),Data!J181,IF(AND(Data!$N$7=10,Data!K181&lt;&gt;""),Data!K181,""))))))))))</f>
        <v/>
      </c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</row>
    <row r="183" spans="2:25" s="43" customFormat="1" ht="12.75" customHeight="1" x14ac:dyDescent="0.15">
      <c r="B183" s="129" t="str">
        <f>IF(AND(Data!$N$4=1,Data!B182&lt;&gt;"", $G$27=M183, $G$27&lt;&gt;""),Data!B182,IF(AND(Data!$N$4=2,Data!C182&lt;&gt;"",$G$27=M183,$G$27&lt;&gt;""),Data!C182,IF(AND(Data!$N$4=3,Data!D182&lt;&gt;"",$G$27=M183,$G$27&lt;&gt;""),Data!D182,IF(AND(Data!$N$4=4,Data!E182&lt;&gt;"",$G$27=M183,$G$27&lt;&gt;""),Data!E182,IF(AND(Data!$N$4=5,Data!F182&lt;&gt;"",$G$27=M183,$G$27&lt;&gt;""),Data!F182,IF(AND(Data!$N$4=6,Data!G182&lt;&gt;"",$G$27=M183,$G$27&lt;&gt;""),Data!G182,IF(AND(Data!$N$4=7,Data!H182&lt;&gt;"",$G$27=M183,$G$27&lt;&gt;""),Data!H182,IF(AND(Data!$N$4=8,Data!I182&lt;&gt;"",$G$27=M183,$G$27&lt;&gt;""),Data!I182,IF(AND(Data!$N$4=9,Data!J182&lt;&gt;"",$G$27=M183,$G$27&lt;&gt;""),Data!J182,IF(AND(Data!$N$4=10,Data!K182&lt;&gt;"",$G$27=M183,$G$27&lt;&gt;""),Data!K182,""))))))))))</f>
        <v/>
      </c>
      <c r="C183" s="129" t="str">
        <f t="shared" si="2"/>
        <v/>
      </c>
      <c r="D183" s="44"/>
      <c r="E183" s="42"/>
      <c r="F183" s="42"/>
      <c r="G183" s="42"/>
      <c r="H183" s="42"/>
      <c r="I183" s="42"/>
      <c r="J183" s="42"/>
      <c r="K183" s="42"/>
      <c r="L183" s="42"/>
      <c r="M183" s="137" t="str">
        <f>IF(AND(Data!$N$7=1,Data!B182&lt;&gt;""),Data!B182,IF(AND(Data!$N$7=2,Data!C182&lt;&gt;""),Data!C182,IF(AND(Data!$N$7=3,Data!D182&lt;&gt;""),Data!D182,IF(AND(Data!$N$7=4,Data!E182&lt;&gt;""),Data!E182,IF(AND(Data!$N$7=5,Data!F182&lt;&gt;""),Data!F182,IF(AND(Data!$N$7=6,Data!G182&lt;&gt;""),Data!G182,IF(AND(Data!$N$7=7,Data!H182&lt;&gt;""),Data!H182,IF(AND(Data!$N$7=8,Data!I182&lt;&gt;""),Data!I182,IF(AND(Data!$N$7=9,Data!J182&lt;&gt;""),Data!J182,IF(AND(Data!$N$7=10,Data!K182&lt;&gt;""),Data!K182,""))))))))))</f>
        <v/>
      </c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</row>
    <row r="184" spans="2:25" s="43" customFormat="1" ht="12.75" customHeight="1" x14ac:dyDescent="0.15">
      <c r="B184" s="129" t="str">
        <f>IF(AND(Data!$N$4=1,Data!B183&lt;&gt;"", $G$27=M184, $G$27&lt;&gt;""),Data!B183,IF(AND(Data!$N$4=2,Data!C183&lt;&gt;"",$G$27=M184,$G$27&lt;&gt;""),Data!C183,IF(AND(Data!$N$4=3,Data!D183&lt;&gt;"",$G$27=M184,$G$27&lt;&gt;""),Data!D183,IF(AND(Data!$N$4=4,Data!E183&lt;&gt;"",$G$27=M184,$G$27&lt;&gt;""),Data!E183,IF(AND(Data!$N$4=5,Data!F183&lt;&gt;"",$G$27=M184,$G$27&lt;&gt;""),Data!F183,IF(AND(Data!$N$4=6,Data!G183&lt;&gt;"",$G$27=M184,$G$27&lt;&gt;""),Data!G183,IF(AND(Data!$N$4=7,Data!H183&lt;&gt;"",$G$27=M184,$G$27&lt;&gt;""),Data!H183,IF(AND(Data!$N$4=8,Data!I183&lt;&gt;"",$G$27=M184,$G$27&lt;&gt;""),Data!I183,IF(AND(Data!$N$4=9,Data!J183&lt;&gt;"",$G$27=M184,$G$27&lt;&gt;""),Data!J183,IF(AND(Data!$N$4=10,Data!K183&lt;&gt;"",$G$27=M184,$G$27&lt;&gt;""),Data!K183,""))))))))))</f>
        <v/>
      </c>
      <c r="C184" s="129" t="str">
        <f t="shared" si="2"/>
        <v/>
      </c>
      <c r="D184" s="44"/>
      <c r="E184" s="42"/>
      <c r="F184" s="42"/>
      <c r="G184" s="42"/>
      <c r="H184" s="42"/>
      <c r="I184" s="42"/>
      <c r="J184" s="42"/>
      <c r="K184" s="42"/>
      <c r="L184" s="42"/>
      <c r="M184" s="137" t="str">
        <f>IF(AND(Data!$N$7=1,Data!B183&lt;&gt;""),Data!B183,IF(AND(Data!$N$7=2,Data!C183&lt;&gt;""),Data!C183,IF(AND(Data!$N$7=3,Data!D183&lt;&gt;""),Data!D183,IF(AND(Data!$N$7=4,Data!E183&lt;&gt;""),Data!E183,IF(AND(Data!$N$7=5,Data!F183&lt;&gt;""),Data!F183,IF(AND(Data!$N$7=6,Data!G183&lt;&gt;""),Data!G183,IF(AND(Data!$N$7=7,Data!H183&lt;&gt;""),Data!H183,IF(AND(Data!$N$7=8,Data!I183&lt;&gt;""),Data!I183,IF(AND(Data!$N$7=9,Data!J183&lt;&gt;""),Data!J183,IF(AND(Data!$N$7=10,Data!K183&lt;&gt;""),Data!K183,""))))))))))</f>
        <v/>
      </c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</row>
    <row r="185" spans="2:25" s="43" customFormat="1" ht="12.75" customHeight="1" x14ac:dyDescent="0.15">
      <c r="B185" s="129" t="str">
        <f>IF(AND(Data!$N$4=1,Data!B184&lt;&gt;"", $G$27=M185, $G$27&lt;&gt;""),Data!B184,IF(AND(Data!$N$4=2,Data!C184&lt;&gt;"",$G$27=M185,$G$27&lt;&gt;""),Data!C184,IF(AND(Data!$N$4=3,Data!D184&lt;&gt;"",$G$27=M185,$G$27&lt;&gt;""),Data!D184,IF(AND(Data!$N$4=4,Data!E184&lt;&gt;"",$G$27=M185,$G$27&lt;&gt;""),Data!E184,IF(AND(Data!$N$4=5,Data!F184&lt;&gt;"",$G$27=M185,$G$27&lt;&gt;""),Data!F184,IF(AND(Data!$N$4=6,Data!G184&lt;&gt;"",$G$27=M185,$G$27&lt;&gt;""),Data!G184,IF(AND(Data!$N$4=7,Data!H184&lt;&gt;"",$G$27=M185,$G$27&lt;&gt;""),Data!H184,IF(AND(Data!$N$4=8,Data!I184&lt;&gt;"",$G$27=M185,$G$27&lt;&gt;""),Data!I184,IF(AND(Data!$N$4=9,Data!J184&lt;&gt;"",$G$27=M185,$G$27&lt;&gt;""),Data!J184,IF(AND(Data!$N$4=10,Data!K184&lt;&gt;"",$G$27=M185,$G$27&lt;&gt;""),Data!K184,""))))))))))</f>
        <v/>
      </c>
      <c r="C185" s="129" t="str">
        <f t="shared" si="2"/>
        <v/>
      </c>
      <c r="D185" s="44"/>
      <c r="E185" s="42"/>
      <c r="F185" s="42"/>
      <c r="G185" s="42"/>
      <c r="H185" s="42"/>
      <c r="I185" s="42"/>
      <c r="J185" s="42"/>
      <c r="K185" s="42"/>
      <c r="L185" s="42"/>
      <c r="M185" s="137" t="str">
        <f>IF(AND(Data!$N$7=1,Data!B184&lt;&gt;""),Data!B184,IF(AND(Data!$N$7=2,Data!C184&lt;&gt;""),Data!C184,IF(AND(Data!$N$7=3,Data!D184&lt;&gt;""),Data!D184,IF(AND(Data!$N$7=4,Data!E184&lt;&gt;""),Data!E184,IF(AND(Data!$N$7=5,Data!F184&lt;&gt;""),Data!F184,IF(AND(Data!$N$7=6,Data!G184&lt;&gt;""),Data!G184,IF(AND(Data!$N$7=7,Data!H184&lt;&gt;""),Data!H184,IF(AND(Data!$N$7=8,Data!I184&lt;&gt;""),Data!I184,IF(AND(Data!$N$7=9,Data!J184&lt;&gt;""),Data!J184,IF(AND(Data!$N$7=10,Data!K184&lt;&gt;""),Data!K184,""))))))))))</f>
        <v/>
      </c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</row>
    <row r="186" spans="2:25" s="43" customFormat="1" ht="12.75" customHeight="1" x14ac:dyDescent="0.15">
      <c r="B186" s="129" t="str">
        <f>IF(AND(Data!$N$4=1,Data!B185&lt;&gt;"", $G$27=M186, $G$27&lt;&gt;""),Data!B185,IF(AND(Data!$N$4=2,Data!C185&lt;&gt;"",$G$27=M186,$G$27&lt;&gt;""),Data!C185,IF(AND(Data!$N$4=3,Data!D185&lt;&gt;"",$G$27=M186,$G$27&lt;&gt;""),Data!D185,IF(AND(Data!$N$4=4,Data!E185&lt;&gt;"",$G$27=M186,$G$27&lt;&gt;""),Data!E185,IF(AND(Data!$N$4=5,Data!F185&lt;&gt;"",$G$27=M186,$G$27&lt;&gt;""),Data!F185,IF(AND(Data!$N$4=6,Data!G185&lt;&gt;"",$G$27=M186,$G$27&lt;&gt;""),Data!G185,IF(AND(Data!$N$4=7,Data!H185&lt;&gt;"",$G$27=M186,$G$27&lt;&gt;""),Data!H185,IF(AND(Data!$N$4=8,Data!I185&lt;&gt;"",$G$27=M186,$G$27&lt;&gt;""),Data!I185,IF(AND(Data!$N$4=9,Data!J185&lt;&gt;"",$G$27=M186,$G$27&lt;&gt;""),Data!J185,IF(AND(Data!$N$4=10,Data!K185&lt;&gt;"",$G$27=M186,$G$27&lt;&gt;""),Data!K185,""))))))))))</f>
        <v/>
      </c>
      <c r="C186" s="129" t="str">
        <f t="shared" si="2"/>
        <v/>
      </c>
      <c r="D186" s="44"/>
      <c r="E186" s="42"/>
      <c r="F186" s="42"/>
      <c r="G186" s="42"/>
      <c r="H186" s="42"/>
      <c r="I186" s="42"/>
      <c r="J186" s="42"/>
      <c r="K186" s="42"/>
      <c r="L186" s="42"/>
      <c r="M186" s="137" t="str">
        <f>IF(AND(Data!$N$7=1,Data!B185&lt;&gt;""),Data!B185,IF(AND(Data!$N$7=2,Data!C185&lt;&gt;""),Data!C185,IF(AND(Data!$N$7=3,Data!D185&lt;&gt;""),Data!D185,IF(AND(Data!$N$7=4,Data!E185&lt;&gt;""),Data!E185,IF(AND(Data!$N$7=5,Data!F185&lt;&gt;""),Data!F185,IF(AND(Data!$N$7=6,Data!G185&lt;&gt;""),Data!G185,IF(AND(Data!$N$7=7,Data!H185&lt;&gt;""),Data!H185,IF(AND(Data!$N$7=8,Data!I185&lt;&gt;""),Data!I185,IF(AND(Data!$N$7=9,Data!J185&lt;&gt;""),Data!J185,IF(AND(Data!$N$7=10,Data!K185&lt;&gt;""),Data!K185,""))))))))))</f>
        <v/>
      </c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</row>
    <row r="187" spans="2:25" s="43" customFormat="1" ht="12.75" customHeight="1" x14ac:dyDescent="0.15">
      <c r="B187" s="129" t="str">
        <f>IF(AND(Data!$N$4=1,Data!B186&lt;&gt;"", $G$27=M187, $G$27&lt;&gt;""),Data!B186,IF(AND(Data!$N$4=2,Data!C186&lt;&gt;"",$G$27=M187,$G$27&lt;&gt;""),Data!C186,IF(AND(Data!$N$4=3,Data!D186&lt;&gt;"",$G$27=M187,$G$27&lt;&gt;""),Data!D186,IF(AND(Data!$N$4=4,Data!E186&lt;&gt;"",$G$27=M187,$G$27&lt;&gt;""),Data!E186,IF(AND(Data!$N$4=5,Data!F186&lt;&gt;"",$G$27=M187,$G$27&lt;&gt;""),Data!F186,IF(AND(Data!$N$4=6,Data!G186&lt;&gt;"",$G$27=M187,$G$27&lt;&gt;""),Data!G186,IF(AND(Data!$N$4=7,Data!H186&lt;&gt;"",$G$27=M187,$G$27&lt;&gt;""),Data!H186,IF(AND(Data!$N$4=8,Data!I186&lt;&gt;"",$G$27=M187,$G$27&lt;&gt;""),Data!I186,IF(AND(Data!$N$4=9,Data!J186&lt;&gt;"",$G$27=M187,$G$27&lt;&gt;""),Data!J186,IF(AND(Data!$N$4=10,Data!K186&lt;&gt;"",$G$27=M187,$G$27&lt;&gt;""),Data!K186,""))))))))))</f>
        <v/>
      </c>
      <c r="C187" s="129" t="str">
        <f t="shared" si="2"/>
        <v/>
      </c>
      <c r="D187" s="44"/>
      <c r="E187" s="42"/>
      <c r="F187" s="42"/>
      <c r="G187" s="42"/>
      <c r="H187" s="42"/>
      <c r="I187" s="42"/>
      <c r="J187" s="42"/>
      <c r="K187" s="42"/>
      <c r="L187" s="42"/>
      <c r="M187" s="137" t="str">
        <f>IF(AND(Data!$N$7=1,Data!B186&lt;&gt;""),Data!B186,IF(AND(Data!$N$7=2,Data!C186&lt;&gt;""),Data!C186,IF(AND(Data!$N$7=3,Data!D186&lt;&gt;""),Data!D186,IF(AND(Data!$N$7=4,Data!E186&lt;&gt;""),Data!E186,IF(AND(Data!$N$7=5,Data!F186&lt;&gt;""),Data!F186,IF(AND(Data!$N$7=6,Data!G186&lt;&gt;""),Data!G186,IF(AND(Data!$N$7=7,Data!H186&lt;&gt;""),Data!H186,IF(AND(Data!$N$7=8,Data!I186&lt;&gt;""),Data!I186,IF(AND(Data!$N$7=9,Data!J186&lt;&gt;""),Data!J186,IF(AND(Data!$N$7=10,Data!K186&lt;&gt;""),Data!K186,""))))))))))</f>
        <v/>
      </c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</row>
    <row r="188" spans="2:25" s="43" customFormat="1" ht="12.75" customHeight="1" x14ac:dyDescent="0.15">
      <c r="B188" s="129" t="str">
        <f>IF(AND(Data!$N$4=1,Data!B187&lt;&gt;"", $G$27=M188, $G$27&lt;&gt;""),Data!B187,IF(AND(Data!$N$4=2,Data!C187&lt;&gt;"",$G$27=M188,$G$27&lt;&gt;""),Data!C187,IF(AND(Data!$N$4=3,Data!D187&lt;&gt;"",$G$27=M188,$G$27&lt;&gt;""),Data!D187,IF(AND(Data!$N$4=4,Data!E187&lt;&gt;"",$G$27=M188,$G$27&lt;&gt;""),Data!E187,IF(AND(Data!$N$4=5,Data!F187&lt;&gt;"",$G$27=M188,$G$27&lt;&gt;""),Data!F187,IF(AND(Data!$N$4=6,Data!G187&lt;&gt;"",$G$27=M188,$G$27&lt;&gt;""),Data!G187,IF(AND(Data!$N$4=7,Data!H187&lt;&gt;"",$G$27=M188,$G$27&lt;&gt;""),Data!H187,IF(AND(Data!$N$4=8,Data!I187&lt;&gt;"",$G$27=M188,$G$27&lt;&gt;""),Data!I187,IF(AND(Data!$N$4=9,Data!J187&lt;&gt;"",$G$27=M188,$G$27&lt;&gt;""),Data!J187,IF(AND(Data!$N$4=10,Data!K187&lt;&gt;"",$G$27=M188,$G$27&lt;&gt;""),Data!K187,""))))))))))</f>
        <v/>
      </c>
      <c r="C188" s="129" t="str">
        <f t="shared" si="2"/>
        <v/>
      </c>
      <c r="D188" s="44"/>
      <c r="E188" s="42"/>
      <c r="F188" s="42"/>
      <c r="G188" s="42"/>
      <c r="H188" s="42"/>
      <c r="I188" s="42"/>
      <c r="J188" s="42"/>
      <c r="K188" s="42"/>
      <c r="L188" s="42"/>
      <c r="M188" s="137" t="str">
        <f>IF(AND(Data!$N$7=1,Data!B187&lt;&gt;""),Data!B187,IF(AND(Data!$N$7=2,Data!C187&lt;&gt;""),Data!C187,IF(AND(Data!$N$7=3,Data!D187&lt;&gt;""),Data!D187,IF(AND(Data!$N$7=4,Data!E187&lt;&gt;""),Data!E187,IF(AND(Data!$N$7=5,Data!F187&lt;&gt;""),Data!F187,IF(AND(Data!$N$7=6,Data!G187&lt;&gt;""),Data!G187,IF(AND(Data!$N$7=7,Data!H187&lt;&gt;""),Data!H187,IF(AND(Data!$N$7=8,Data!I187&lt;&gt;""),Data!I187,IF(AND(Data!$N$7=9,Data!J187&lt;&gt;""),Data!J187,IF(AND(Data!$N$7=10,Data!K187&lt;&gt;""),Data!K187,""))))))))))</f>
        <v/>
      </c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2:25" s="43" customFormat="1" ht="12.75" customHeight="1" x14ac:dyDescent="0.15">
      <c r="B189" s="129" t="str">
        <f>IF(AND(Data!$N$4=1,Data!B188&lt;&gt;"", $G$27=M189, $G$27&lt;&gt;""),Data!B188,IF(AND(Data!$N$4=2,Data!C188&lt;&gt;"",$G$27=M189,$G$27&lt;&gt;""),Data!C188,IF(AND(Data!$N$4=3,Data!D188&lt;&gt;"",$G$27=M189,$G$27&lt;&gt;""),Data!D188,IF(AND(Data!$N$4=4,Data!E188&lt;&gt;"",$G$27=M189,$G$27&lt;&gt;""),Data!E188,IF(AND(Data!$N$4=5,Data!F188&lt;&gt;"",$G$27=M189,$G$27&lt;&gt;""),Data!F188,IF(AND(Data!$N$4=6,Data!G188&lt;&gt;"",$G$27=M189,$G$27&lt;&gt;""),Data!G188,IF(AND(Data!$N$4=7,Data!H188&lt;&gt;"",$G$27=M189,$G$27&lt;&gt;""),Data!H188,IF(AND(Data!$N$4=8,Data!I188&lt;&gt;"",$G$27=M189,$G$27&lt;&gt;""),Data!I188,IF(AND(Data!$N$4=9,Data!J188&lt;&gt;"",$G$27=M189,$G$27&lt;&gt;""),Data!J188,IF(AND(Data!$N$4=10,Data!K188&lt;&gt;"",$G$27=M189,$G$27&lt;&gt;""),Data!K188,""))))))))))</f>
        <v/>
      </c>
      <c r="C189" s="129" t="str">
        <f t="shared" si="2"/>
        <v/>
      </c>
      <c r="D189" s="44"/>
      <c r="E189" s="42"/>
      <c r="F189" s="42"/>
      <c r="G189" s="42"/>
      <c r="H189" s="42"/>
      <c r="I189" s="42"/>
      <c r="J189" s="42"/>
      <c r="K189" s="42"/>
      <c r="L189" s="42"/>
      <c r="M189" s="137" t="str">
        <f>IF(AND(Data!$N$7=1,Data!B188&lt;&gt;""),Data!B188,IF(AND(Data!$N$7=2,Data!C188&lt;&gt;""),Data!C188,IF(AND(Data!$N$7=3,Data!D188&lt;&gt;""),Data!D188,IF(AND(Data!$N$7=4,Data!E188&lt;&gt;""),Data!E188,IF(AND(Data!$N$7=5,Data!F188&lt;&gt;""),Data!F188,IF(AND(Data!$N$7=6,Data!G188&lt;&gt;""),Data!G188,IF(AND(Data!$N$7=7,Data!H188&lt;&gt;""),Data!H188,IF(AND(Data!$N$7=8,Data!I188&lt;&gt;""),Data!I188,IF(AND(Data!$N$7=9,Data!J188&lt;&gt;""),Data!J188,IF(AND(Data!$N$7=10,Data!K188&lt;&gt;""),Data!K188,""))))))))))</f>
        <v/>
      </c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2:25" s="43" customFormat="1" ht="12.75" customHeight="1" x14ac:dyDescent="0.15">
      <c r="B190" s="129" t="str">
        <f>IF(AND(Data!$N$4=1,Data!B189&lt;&gt;"", $G$27=M190, $G$27&lt;&gt;""),Data!B189,IF(AND(Data!$N$4=2,Data!C189&lt;&gt;"",$G$27=M190,$G$27&lt;&gt;""),Data!C189,IF(AND(Data!$N$4=3,Data!D189&lt;&gt;"",$G$27=M190,$G$27&lt;&gt;""),Data!D189,IF(AND(Data!$N$4=4,Data!E189&lt;&gt;"",$G$27=M190,$G$27&lt;&gt;""),Data!E189,IF(AND(Data!$N$4=5,Data!F189&lt;&gt;"",$G$27=M190,$G$27&lt;&gt;""),Data!F189,IF(AND(Data!$N$4=6,Data!G189&lt;&gt;"",$G$27=M190,$G$27&lt;&gt;""),Data!G189,IF(AND(Data!$N$4=7,Data!H189&lt;&gt;"",$G$27=M190,$G$27&lt;&gt;""),Data!H189,IF(AND(Data!$N$4=8,Data!I189&lt;&gt;"",$G$27=M190,$G$27&lt;&gt;""),Data!I189,IF(AND(Data!$N$4=9,Data!J189&lt;&gt;"",$G$27=M190,$G$27&lt;&gt;""),Data!J189,IF(AND(Data!$N$4=10,Data!K189&lt;&gt;"",$G$27=M190,$G$27&lt;&gt;""),Data!K189,""))))))))))</f>
        <v/>
      </c>
      <c r="C190" s="129" t="str">
        <f t="shared" si="2"/>
        <v/>
      </c>
      <c r="D190" s="44"/>
      <c r="E190" s="42"/>
      <c r="F190" s="42"/>
      <c r="G190" s="42"/>
      <c r="H190" s="42"/>
      <c r="I190" s="42"/>
      <c r="J190" s="42"/>
      <c r="K190" s="42"/>
      <c r="L190" s="42"/>
      <c r="M190" s="137" t="str">
        <f>IF(AND(Data!$N$7=1,Data!B189&lt;&gt;""),Data!B189,IF(AND(Data!$N$7=2,Data!C189&lt;&gt;""),Data!C189,IF(AND(Data!$N$7=3,Data!D189&lt;&gt;""),Data!D189,IF(AND(Data!$N$7=4,Data!E189&lt;&gt;""),Data!E189,IF(AND(Data!$N$7=5,Data!F189&lt;&gt;""),Data!F189,IF(AND(Data!$N$7=6,Data!G189&lt;&gt;""),Data!G189,IF(AND(Data!$N$7=7,Data!H189&lt;&gt;""),Data!H189,IF(AND(Data!$N$7=8,Data!I189&lt;&gt;""),Data!I189,IF(AND(Data!$N$7=9,Data!J189&lt;&gt;""),Data!J189,IF(AND(Data!$N$7=10,Data!K189&lt;&gt;""),Data!K189,""))))))))))</f>
        <v/>
      </c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2:25" s="43" customFormat="1" ht="12.75" customHeight="1" x14ac:dyDescent="0.15">
      <c r="B191" s="129" t="str">
        <f>IF(AND(Data!$N$4=1,Data!B190&lt;&gt;"", $G$27=M191, $G$27&lt;&gt;""),Data!B190,IF(AND(Data!$N$4=2,Data!C190&lt;&gt;"",$G$27=M191,$G$27&lt;&gt;""),Data!C190,IF(AND(Data!$N$4=3,Data!D190&lt;&gt;"",$G$27=M191,$G$27&lt;&gt;""),Data!D190,IF(AND(Data!$N$4=4,Data!E190&lt;&gt;"",$G$27=M191,$G$27&lt;&gt;""),Data!E190,IF(AND(Data!$N$4=5,Data!F190&lt;&gt;"",$G$27=M191,$G$27&lt;&gt;""),Data!F190,IF(AND(Data!$N$4=6,Data!G190&lt;&gt;"",$G$27=M191,$G$27&lt;&gt;""),Data!G190,IF(AND(Data!$N$4=7,Data!H190&lt;&gt;"",$G$27=M191,$G$27&lt;&gt;""),Data!H190,IF(AND(Data!$N$4=8,Data!I190&lt;&gt;"",$G$27=M191,$G$27&lt;&gt;""),Data!I190,IF(AND(Data!$N$4=9,Data!J190&lt;&gt;"",$G$27=M191,$G$27&lt;&gt;""),Data!J190,IF(AND(Data!$N$4=10,Data!K190&lt;&gt;"",$G$27=M191,$G$27&lt;&gt;""),Data!K190,""))))))))))</f>
        <v/>
      </c>
      <c r="C191" s="129" t="str">
        <f t="shared" si="2"/>
        <v/>
      </c>
      <c r="D191" s="44"/>
      <c r="E191" s="42"/>
      <c r="F191" s="42"/>
      <c r="G191" s="42"/>
      <c r="H191" s="42"/>
      <c r="I191" s="42"/>
      <c r="J191" s="42"/>
      <c r="K191" s="42"/>
      <c r="L191" s="42"/>
      <c r="M191" s="137" t="str">
        <f>IF(AND(Data!$N$7=1,Data!B190&lt;&gt;""),Data!B190,IF(AND(Data!$N$7=2,Data!C190&lt;&gt;""),Data!C190,IF(AND(Data!$N$7=3,Data!D190&lt;&gt;""),Data!D190,IF(AND(Data!$N$7=4,Data!E190&lt;&gt;""),Data!E190,IF(AND(Data!$N$7=5,Data!F190&lt;&gt;""),Data!F190,IF(AND(Data!$N$7=6,Data!G190&lt;&gt;""),Data!G190,IF(AND(Data!$N$7=7,Data!H190&lt;&gt;""),Data!H190,IF(AND(Data!$N$7=8,Data!I190&lt;&gt;""),Data!I190,IF(AND(Data!$N$7=9,Data!J190&lt;&gt;""),Data!J190,IF(AND(Data!$N$7=10,Data!K190&lt;&gt;""),Data!K190,""))))))))))</f>
        <v/>
      </c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</row>
    <row r="192" spans="2:25" s="43" customFormat="1" ht="12.75" customHeight="1" x14ac:dyDescent="0.15">
      <c r="B192" s="129" t="str">
        <f>IF(AND(Data!$N$4=1,Data!B191&lt;&gt;"", $G$27=M192, $G$27&lt;&gt;""),Data!B191,IF(AND(Data!$N$4=2,Data!C191&lt;&gt;"",$G$27=M192,$G$27&lt;&gt;""),Data!C191,IF(AND(Data!$N$4=3,Data!D191&lt;&gt;"",$G$27=M192,$G$27&lt;&gt;""),Data!D191,IF(AND(Data!$N$4=4,Data!E191&lt;&gt;"",$G$27=M192,$G$27&lt;&gt;""),Data!E191,IF(AND(Data!$N$4=5,Data!F191&lt;&gt;"",$G$27=M192,$G$27&lt;&gt;""),Data!F191,IF(AND(Data!$N$4=6,Data!G191&lt;&gt;"",$G$27=M192,$G$27&lt;&gt;""),Data!G191,IF(AND(Data!$N$4=7,Data!H191&lt;&gt;"",$G$27=M192,$G$27&lt;&gt;""),Data!H191,IF(AND(Data!$N$4=8,Data!I191&lt;&gt;"",$G$27=M192,$G$27&lt;&gt;""),Data!I191,IF(AND(Data!$N$4=9,Data!J191&lt;&gt;"",$G$27=M192,$G$27&lt;&gt;""),Data!J191,IF(AND(Data!$N$4=10,Data!K191&lt;&gt;"",$G$27=M192,$G$27&lt;&gt;""),Data!K191,""))))))))))</f>
        <v/>
      </c>
      <c r="C192" s="129" t="str">
        <f t="shared" si="2"/>
        <v/>
      </c>
      <c r="D192" s="44"/>
      <c r="E192" s="42"/>
      <c r="F192" s="42"/>
      <c r="G192" s="42"/>
      <c r="H192" s="42"/>
      <c r="I192" s="42"/>
      <c r="J192" s="42"/>
      <c r="K192" s="42"/>
      <c r="L192" s="42"/>
      <c r="M192" s="137" t="str">
        <f>IF(AND(Data!$N$7=1,Data!B191&lt;&gt;""),Data!B191,IF(AND(Data!$N$7=2,Data!C191&lt;&gt;""),Data!C191,IF(AND(Data!$N$7=3,Data!D191&lt;&gt;""),Data!D191,IF(AND(Data!$N$7=4,Data!E191&lt;&gt;""),Data!E191,IF(AND(Data!$N$7=5,Data!F191&lt;&gt;""),Data!F191,IF(AND(Data!$N$7=6,Data!G191&lt;&gt;""),Data!G191,IF(AND(Data!$N$7=7,Data!H191&lt;&gt;""),Data!H191,IF(AND(Data!$N$7=8,Data!I191&lt;&gt;""),Data!I191,IF(AND(Data!$N$7=9,Data!J191&lt;&gt;""),Data!J191,IF(AND(Data!$N$7=10,Data!K191&lt;&gt;""),Data!K191,""))))))))))</f>
        <v/>
      </c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</row>
    <row r="193" spans="2:25" s="43" customFormat="1" ht="12.75" customHeight="1" x14ac:dyDescent="0.15">
      <c r="B193" s="129" t="str">
        <f>IF(AND(Data!$N$4=1,Data!B192&lt;&gt;"", $G$27=M193, $G$27&lt;&gt;""),Data!B192,IF(AND(Data!$N$4=2,Data!C192&lt;&gt;"",$G$27=M193,$G$27&lt;&gt;""),Data!C192,IF(AND(Data!$N$4=3,Data!D192&lt;&gt;"",$G$27=M193,$G$27&lt;&gt;""),Data!D192,IF(AND(Data!$N$4=4,Data!E192&lt;&gt;"",$G$27=M193,$G$27&lt;&gt;""),Data!E192,IF(AND(Data!$N$4=5,Data!F192&lt;&gt;"",$G$27=M193,$G$27&lt;&gt;""),Data!F192,IF(AND(Data!$N$4=6,Data!G192&lt;&gt;"",$G$27=M193,$G$27&lt;&gt;""),Data!G192,IF(AND(Data!$N$4=7,Data!H192&lt;&gt;"",$G$27=M193,$G$27&lt;&gt;""),Data!H192,IF(AND(Data!$N$4=8,Data!I192&lt;&gt;"",$G$27=M193,$G$27&lt;&gt;""),Data!I192,IF(AND(Data!$N$4=9,Data!J192&lt;&gt;"",$G$27=M193,$G$27&lt;&gt;""),Data!J192,IF(AND(Data!$N$4=10,Data!K192&lt;&gt;"",$G$27=M193,$G$27&lt;&gt;""),Data!K192,""))))))))))</f>
        <v/>
      </c>
      <c r="C193" s="129" t="str">
        <f t="shared" si="2"/>
        <v/>
      </c>
      <c r="D193" s="44"/>
      <c r="E193" s="16"/>
      <c r="F193" s="16"/>
      <c r="G193" s="16"/>
      <c r="H193" s="42"/>
      <c r="I193" s="42"/>
      <c r="J193" s="42"/>
      <c r="K193" s="42"/>
      <c r="L193" s="42"/>
      <c r="M193" s="137" t="str">
        <f>IF(AND(Data!$N$7=1,Data!B192&lt;&gt;""),Data!B192,IF(AND(Data!$N$7=2,Data!C192&lt;&gt;""),Data!C192,IF(AND(Data!$N$7=3,Data!D192&lt;&gt;""),Data!D192,IF(AND(Data!$N$7=4,Data!E192&lt;&gt;""),Data!E192,IF(AND(Data!$N$7=5,Data!F192&lt;&gt;""),Data!F192,IF(AND(Data!$N$7=6,Data!G192&lt;&gt;""),Data!G192,IF(AND(Data!$N$7=7,Data!H192&lt;&gt;""),Data!H192,IF(AND(Data!$N$7=8,Data!I192&lt;&gt;""),Data!I192,IF(AND(Data!$N$7=9,Data!J192&lt;&gt;""),Data!J192,IF(AND(Data!$N$7=10,Data!K192&lt;&gt;""),Data!K192,""))))))))))</f>
        <v/>
      </c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</row>
    <row r="194" spans="2:25" s="43" customFormat="1" ht="12.75" customHeight="1" x14ac:dyDescent="0.15">
      <c r="B194" s="129" t="str">
        <f>IF(AND(Data!$N$4=1,Data!B193&lt;&gt;"", $G$27=M194, $G$27&lt;&gt;""),Data!B193,IF(AND(Data!$N$4=2,Data!C193&lt;&gt;"",$G$27=M194,$G$27&lt;&gt;""),Data!C193,IF(AND(Data!$N$4=3,Data!D193&lt;&gt;"",$G$27=M194,$G$27&lt;&gt;""),Data!D193,IF(AND(Data!$N$4=4,Data!E193&lt;&gt;"",$G$27=M194,$G$27&lt;&gt;""),Data!E193,IF(AND(Data!$N$4=5,Data!F193&lt;&gt;"",$G$27=M194,$G$27&lt;&gt;""),Data!F193,IF(AND(Data!$N$4=6,Data!G193&lt;&gt;"",$G$27=M194,$G$27&lt;&gt;""),Data!G193,IF(AND(Data!$N$4=7,Data!H193&lt;&gt;"",$G$27=M194,$G$27&lt;&gt;""),Data!H193,IF(AND(Data!$N$4=8,Data!I193&lt;&gt;"",$G$27=M194,$G$27&lt;&gt;""),Data!I193,IF(AND(Data!$N$4=9,Data!J193&lt;&gt;"",$G$27=M194,$G$27&lt;&gt;""),Data!J193,IF(AND(Data!$N$4=10,Data!K193&lt;&gt;"",$G$27=M194,$G$27&lt;&gt;""),Data!K193,""))))))))))</f>
        <v/>
      </c>
      <c r="C194" s="129" t="str">
        <f t="shared" si="2"/>
        <v/>
      </c>
      <c r="D194" s="44"/>
      <c r="E194" s="16"/>
      <c r="F194" s="16"/>
      <c r="G194" s="16"/>
      <c r="H194" s="42"/>
      <c r="I194" s="42"/>
      <c r="J194" s="42"/>
      <c r="K194" s="42"/>
      <c r="L194" s="42"/>
      <c r="M194" s="137" t="str">
        <f>IF(AND(Data!$N$7=1,Data!B193&lt;&gt;""),Data!B193,IF(AND(Data!$N$7=2,Data!C193&lt;&gt;""),Data!C193,IF(AND(Data!$N$7=3,Data!D193&lt;&gt;""),Data!D193,IF(AND(Data!$N$7=4,Data!E193&lt;&gt;""),Data!E193,IF(AND(Data!$N$7=5,Data!F193&lt;&gt;""),Data!F193,IF(AND(Data!$N$7=6,Data!G193&lt;&gt;""),Data!G193,IF(AND(Data!$N$7=7,Data!H193&lt;&gt;""),Data!H193,IF(AND(Data!$N$7=8,Data!I193&lt;&gt;""),Data!I193,IF(AND(Data!$N$7=9,Data!J193&lt;&gt;""),Data!J193,IF(AND(Data!$N$7=10,Data!K193&lt;&gt;""),Data!K193,""))))))))))</f>
        <v/>
      </c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</row>
    <row r="195" spans="2:25" s="43" customFormat="1" ht="12.75" customHeight="1" x14ac:dyDescent="0.15">
      <c r="B195" s="129" t="str">
        <f>IF(AND(Data!$N$4=1,Data!B194&lt;&gt;"", $G$27=M195, $G$27&lt;&gt;""),Data!B194,IF(AND(Data!$N$4=2,Data!C194&lt;&gt;"",$G$27=M195,$G$27&lt;&gt;""),Data!C194,IF(AND(Data!$N$4=3,Data!D194&lt;&gt;"",$G$27=M195,$G$27&lt;&gt;""),Data!D194,IF(AND(Data!$N$4=4,Data!E194&lt;&gt;"",$G$27=M195,$G$27&lt;&gt;""),Data!E194,IF(AND(Data!$N$4=5,Data!F194&lt;&gt;"",$G$27=M195,$G$27&lt;&gt;""),Data!F194,IF(AND(Data!$N$4=6,Data!G194&lt;&gt;"",$G$27=M195,$G$27&lt;&gt;""),Data!G194,IF(AND(Data!$N$4=7,Data!H194&lt;&gt;"",$G$27=M195,$G$27&lt;&gt;""),Data!H194,IF(AND(Data!$N$4=8,Data!I194&lt;&gt;"",$G$27=M195,$G$27&lt;&gt;""),Data!I194,IF(AND(Data!$N$4=9,Data!J194&lt;&gt;"",$G$27=M195,$G$27&lt;&gt;""),Data!J194,IF(AND(Data!$N$4=10,Data!K194&lt;&gt;"",$G$27=M195,$G$27&lt;&gt;""),Data!K194,""))))))))))</f>
        <v/>
      </c>
      <c r="C195" s="129" t="str">
        <f t="shared" si="2"/>
        <v/>
      </c>
      <c r="D195" s="44"/>
      <c r="E195" s="16"/>
      <c r="F195" s="16"/>
      <c r="G195" s="16"/>
      <c r="H195" s="42"/>
      <c r="I195" s="42"/>
      <c r="J195" s="42"/>
      <c r="K195" s="16"/>
      <c r="L195" s="42"/>
      <c r="M195" s="137" t="str">
        <f>IF(AND(Data!$N$7=1,Data!B194&lt;&gt;""),Data!B194,IF(AND(Data!$N$7=2,Data!C194&lt;&gt;""),Data!C194,IF(AND(Data!$N$7=3,Data!D194&lt;&gt;""),Data!D194,IF(AND(Data!$N$7=4,Data!E194&lt;&gt;""),Data!E194,IF(AND(Data!$N$7=5,Data!F194&lt;&gt;""),Data!F194,IF(AND(Data!$N$7=6,Data!G194&lt;&gt;""),Data!G194,IF(AND(Data!$N$7=7,Data!H194&lt;&gt;""),Data!H194,IF(AND(Data!$N$7=8,Data!I194&lt;&gt;""),Data!I194,IF(AND(Data!$N$7=9,Data!J194&lt;&gt;""),Data!J194,IF(AND(Data!$N$7=10,Data!K194&lt;&gt;""),Data!K194,""))))))))))</f>
        <v/>
      </c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</row>
    <row r="196" spans="2:25" s="43" customFormat="1" ht="12.75" customHeight="1" x14ac:dyDescent="0.15">
      <c r="B196" s="129" t="str">
        <f>IF(AND(Data!$N$4=1,Data!B195&lt;&gt;"", $G$27=M196, $G$27&lt;&gt;""),Data!B195,IF(AND(Data!$N$4=2,Data!C195&lt;&gt;"",$G$27=M196,$G$27&lt;&gt;""),Data!C195,IF(AND(Data!$N$4=3,Data!D195&lt;&gt;"",$G$27=M196,$G$27&lt;&gt;""),Data!D195,IF(AND(Data!$N$4=4,Data!E195&lt;&gt;"",$G$27=M196,$G$27&lt;&gt;""),Data!E195,IF(AND(Data!$N$4=5,Data!F195&lt;&gt;"",$G$27=M196,$G$27&lt;&gt;""),Data!F195,IF(AND(Data!$N$4=6,Data!G195&lt;&gt;"",$G$27=M196,$G$27&lt;&gt;""),Data!G195,IF(AND(Data!$N$4=7,Data!H195&lt;&gt;"",$G$27=M196,$G$27&lt;&gt;""),Data!H195,IF(AND(Data!$N$4=8,Data!I195&lt;&gt;"",$G$27=M196,$G$27&lt;&gt;""),Data!I195,IF(AND(Data!$N$4=9,Data!J195&lt;&gt;"",$G$27=M196,$G$27&lt;&gt;""),Data!J195,IF(AND(Data!$N$4=10,Data!K195&lt;&gt;"",$G$27=M196,$G$27&lt;&gt;""),Data!K195,""))))))))))</f>
        <v/>
      </c>
      <c r="C196" s="129" t="str">
        <f t="shared" ref="C196:C204" si="3">IF(B196&lt;&gt;"",(B196-$F$18)/$H$18,"")</f>
        <v/>
      </c>
      <c r="D196" s="44"/>
      <c r="E196" s="16"/>
      <c r="F196" s="16"/>
      <c r="G196" s="16"/>
      <c r="H196" s="16"/>
      <c r="I196" s="16"/>
      <c r="J196" s="42"/>
      <c r="K196" s="16"/>
      <c r="L196" s="42"/>
      <c r="M196" s="137" t="str">
        <f>IF(AND(Data!$N$7=1,Data!B195&lt;&gt;""),Data!B195,IF(AND(Data!$N$7=2,Data!C195&lt;&gt;""),Data!C195,IF(AND(Data!$N$7=3,Data!D195&lt;&gt;""),Data!D195,IF(AND(Data!$N$7=4,Data!E195&lt;&gt;""),Data!E195,IF(AND(Data!$N$7=5,Data!F195&lt;&gt;""),Data!F195,IF(AND(Data!$N$7=6,Data!G195&lt;&gt;""),Data!G195,IF(AND(Data!$N$7=7,Data!H195&lt;&gt;""),Data!H195,IF(AND(Data!$N$7=8,Data!I195&lt;&gt;""),Data!I195,IF(AND(Data!$N$7=9,Data!J195&lt;&gt;""),Data!J195,IF(AND(Data!$N$7=10,Data!K195&lt;&gt;""),Data!K195,""))))))))))</f>
        <v/>
      </c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</row>
    <row r="197" spans="2:25" s="43" customFormat="1" ht="12.75" customHeight="1" x14ac:dyDescent="0.15">
      <c r="B197" s="129" t="str">
        <f>IF(AND(Data!$N$4=1,Data!B196&lt;&gt;"", $G$27=M197, $G$27&lt;&gt;""),Data!B196,IF(AND(Data!$N$4=2,Data!C196&lt;&gt;"",$G$27=M197,$G$27&lt;&gt;""),Data!C196,IF(AND(Data!$N$4=3,Data!D196&lt;&gt;"",$G$27=M197,$G$27&lt;&gt;""),Data!D196,IF(AND(Data!$N$4=4,Data!E196&lt;&gt;"",$G$27=M197,$G$27&lt;&gt;""),Data!E196,IF(AND(Data!$N$4=5,Data!F196&lt;&gt;"",$G$27=M197,$G$27&lt;&gt;""),Data!F196,IF(AND(Data!$N$4=6,Data!G196&lt;&gt;"",$G$27=M197,$G$27&lt;&gt;""),Data!G196,IF(AND(Data!$N$4=7,Data!H196&lt;&gt;"",$G$27=M197,$G$27&lt;&gt;""),Data!H196,IF(AND(Data!$N$4=8,Data!I196&lt;&gt;"",$G$27=M197,$G$27&lt;&gt;""),Data!I196,IF(AND(Data!$N$4=9,Data!J196&lt;&gt;"",$G$27=M197,$G$27&lt;&gt;""),Data!J196,IF(AND(Data!$N$4=10,Data!K196&lt;&gt;"",$G$27=M197,$G$27&lt;&gt;""),Data!K196,""))))))))))</f>
        <v/>
      </c>
      <c r="C197" s="129" t="str">
        <f t="shared" si="3"/>
        <v/>
      </c>
      <c r="D197" s="44"/>
      <c r="E197" s="16"/>
      <c r="F197" s="16"/>
      <c r="G197" s="16"/>
      <c r="H197" s="16"/>
      <c r="I197" s="16"/>
      <c r="J197" s="42"/>
      <c r="K197" s="16"/>
      <c r="L197" s="16"/>
      <c r="M197" s="137" t="str">
        <f>IF(AND(Data!$N$7=1,Data!B196&lt;&gt;""),Data!B196,IF(AND(Data!$N$7=2,Data!C196&lt;&gt;""),Data!C196,IF(AND(Data!$N$7=3,Data!D196&lt;&gt;""),Data!D196,IF(AND(Data!$N$7=4,Data!E196&lt;&gt;""),Data!E196,IF(AND(Data!$N$7=5,Data!F196&lt;&gt;""),Data!F196,IF(AND(Data!$N$7=6,Data!G196&lt;&gt;""),Data!G196,IF(AND(Data!$N$7=7,Data!H196&lt;&gt;""),Data!H196,IF(AND(Data!$N$7=8,Data!I196&lt;&gt;""),Data!I196,IF(AND(Data!$N$7=9,Data!J196&lt;&gt;""),Data!J196,IF(AND(Data!$N$7=10,Data!K196&lt;&gt;""),Data!K196,""))))))))))</f>
        <v/>
      </c>
      <c r="N197" s="42"/>
      <c r="O197" s="16"/>
      <c r="P197" s="42"/>
      <c r="Q197" s="42"/>
      <c r="R197" s="42"/>
      <c r="S197" s="42"/>
      <c r="T197" s="42"/>
      <c r="U197" s="42"/>
      <c r="V197" s="42"/>
      <c r="W197" s="42"/>
      <c r="X197" s="42"/>
      <c r="Y197" s="42"/>
    </row>
    <row r="198" spans="2:25" s="43" customFormat="1" ht="12.75" customHeight="1" x14ac:dyDescent="0.15">
      <c r="B198" s="129" t="str">
        <f>IF(AND(Data!$N$4=1,Data!B197&lt;&gt;"", $G$27=M198, $G$27&lt;&gt;""),Data!B197,IF(AND(Data!$N$4=2,Data!C197&lt;&gt;"",$G$27=M198,$G$27&lt;&gt;""),Data!C197,IF(AND(Data!$N$4=3,Data!D197&lt;&gt;"",$G$27=M198,$G$27&lt;&gt;""),Data!D197,IF(AND(Data!$N$4=4,Data!E197&lt;&gt;"",$G$27=M198,$G$27&lt;&gt;""),Data!E197,IF(AND(Data!$N$4=5,Data!F197&lt;&gt;"",$G$27=M198,$G$27&lt;&gt;""),Data!F197,IF(AND(Data!$N$4=6,Data!G197&lt;&gt;"",$G$27=M198,$G$27&lt;&gt;""),Data!G197,IF(AND(Data!$N$4=7,Data!H197&lt;&gt;"",$G$27=M198,$G$27&lt;&gt;""),Data!H197,IF(AND(Data!$N$4=8,Data!I197&lt;&gt;"",$G$27=M198,$G$27&lt;&gt;""),Data!I197,IF(AND(Data!$N$4=9,Data!J197&lt;&gt;"",$G$27=M198,$G$27&lt;&gt;""),Data!J197,IF(AND(Data!$N$4=10,Data!K197&lt;&gt;"",$G$27=M198,$G$27&lt;&gt;""),Data!K197,""))))))))))</f>
        <v/>
      </c>
      <c r="C198" s="129" t="str">
        <f t="shared" si="3"/>
        <v/>
      </c>
      <c r="D198" s="44"/>
      <c r="E198" s="16"/>
      <c r="F198" s="16"/>
      <c r="G198" s="16"/>
      <c r="H198" s="16"/>
      <c r="I198" s="16"/>
      <c r="J198" s="16"/>
      <c r="K198" s="16"/>
      <c r="L198" s="16"/>
      <c r="M198" s="137" t="str">
        <f>IF(AND(Data!$N$7=1,Data!B197&lt;&gt;""),Data!B197,IF(AND(Data!$N$7=2,Data!C197&lt;&gt;""),Data!C197,IF(AND(Data!$N$7=3,Data!D197&lt;&gt;""),Data!D197,IF(AND(Data!$N$7=4,Data!E197&lt;&gt;""),Data!E197,IF(AND(Data!$N$7=5,Data!F197&lt;&gt;""),Data!F197,IF(AND(Data!$N$7=6,Data!G197&lt;&gt;""),Data!G197,IF(AND(Data!$N$7=7,Data!H197&lt;&gt;""),Data!H197,IF(AND(Data!$N$7=8,Data!I197&lt;&gt;""),Data!I197,IF(AND(Data!$N$7=9,Data!J197&lt;&gt;""),Data!J197,IF(AND(Data!$N$7=10,Data!K197&lt;&gt;""),Data!K197,""))))))))))</f>
        <v/>
      </c>
      <c r="N198" s="42"/>
      <c r="O198" s="16"/>
      <c r="P198" s="42"/>
      <c r="Q198" s="42"/>
      <c r="R198" s="42"/>
      <c r="S198" s="42"/>
      <c r="T198" s="42"/>
      <c r="U198" s="42"/>
      <c r="V198" s="42"/>
      <c r="W198" s="42"/>
      <c r="X198" s="42"/>
      <c r="Y198" s="42"/>
    </row>
    <row r="199" spans="2:25" s="43" customFormat="1" ht="12.75" customHeight="1" x14ac:dyDescent="0.15">
      <c r="B199" s="129" t="str">
        <f>IF(AND(Data!$N$4=1,Data!B198&lt;&gt;"", $G$27=M199, $G$27&lt;&gt;""),Data!B198,IF(AND(Data!$N$4=2,Data!C198&lt;&gt;"",$G$27=M199,$G$27&lt;&gt;""),Data!C198,IF(AND(Data!$N$4=3,Data!D198&lt;&gt;"",$G$27=M199,$G$27&lt;&gt;""),Data!D198,IF(AND(Data!$N$4=4,Data!E198&lt;&gt;"",$G$27=M199,$G$27&lt;&gt;""),Data!E198,IF(AND(Data!$N$4=5,Data!F198&lt;&gt;"",$G$27=M199,$G$27&lt;&gt;""),Data!F198,IF(AND(Data!$N$4=6,Data!G198&lt;&gt;"",$G$27=M199,$G$27&lt;&gt;""),Data!G198,IF(AND(Data!$N$4=7,Data!H198&lt;&gt;"",$G$27=M199,$G$27&lt;&gt;""),Data!H198,IF(AND(Data!$N$4=8,Data!I198&lt;&gt;"",$G$27=M199,$G$27&lt;&gt;""),Data!I198,IF(AND(Data!$N$4=9,Data!J198&lt;&gt;"",$G$27=M199,$G$27&lt;&gt;""),Data!J198,IF(AND(Data!$N$4=10,Data!K198&lt;&gt;"",$G$27=M199,$G$27&lt;&gt;""),Data!K198,""))))))))))</f>
        <v/>
      </c>
      <c r="C199" s="129" t="str">
        <f t="shared" si="3"/>
        <v/>
      </c>
      <c r="D199" s="44"/>
      <c r="E199" s="16"/>
      <c r="F199" s="16"/>
      <c r="G199" s="16"/>
      <c r="H199" s="16"/>
      <c r="I199" s="16"/>
      <c r="J199" s="16"/>
      <c r="K199" s="16"/>
      <c r="L199" s="16"/>
      <c r="M199" s="137" t="str">
        <f>IF(AND(Data!$N$7=1,Data!B198&lt;&gt;""),Data!B198,IF(AND(Data!$N$7=2,Data!C198&lt;&gt;""),Data!C198,IF(AND(Data!$N$7=3,Data!D198&lt;&gt;""),Data!D198,IF(AND(Data!$N$7=4,Data!E198&lt;&gt;""),Data!E198,IF(AND(Data!$N$7=5,Data!F198&lt;&gt;""),Data!F198,IF(AND(Data!$N$7=6,Data!G198&lt;&gt;""),Data!G198,IF(AND(Data!$N$7=7,Data!H198&lt;&gt;""),Data!H198,IF(AND(Data!$N$7=8,Data!I198&lt;&gt;""),Data!I198,IF(AND(Data!$N$7=9,Data!J198&lt;&gt;""),Data!J198,IF(AND(Data!$N$7=10,Data!K198&lt;&gt;""),Data!K198,""))))))))))</f>
        <v/>
      </c>
      <c r="N199" s="42"/>
      <c r="O199" s="16"/>
      <c r="P199" s="42"/>
      <c r="Q199" s="42"/>
      <c r="R199" s="42"/>
      <c r="S199" s="42"/>
      <c r="T199" s="42"/>
      <c r="U199" s="42"/>
      <c r="V199" s="42"/>
      <c r="W199" s="42"/>
      <c r="X199" s="42"/>
      <c r="Y199" s="42"/>
    </row>
    <row r="200" spans="2:25" s="43" customFormat="1" ht="12.75" customHeight="1" x14ac:dyDescent="0.15">
      <c r="B200" s="129" t="str">
        <f>IF(AND(Data!$N$4=1,Data!B199&lt;&gt;"", $G$27=M200, $G$27&lt;&gt;""),Data!B199,IF(AND(Data!$N$4=2,Data!C199&lt;&gt;"",$G$27=M200,$G$27&lt;&gt;""),Data!C199,IF(AND(Data!$N$4=3,Data!D199&lt;&gt;"",$G$27=M200,$G$27&lt;&gt;""),Data!D199,IF(AND(Data!$N$4=4,Data!E199&lt;&gt;"",$G$27=M200,$G$27&lt;&gt;""),Data!E199,IF(AND(Data!$N$4=5,Data!F199&lt;&gt;"",$G$27=M200,$G$27&lt;&gt;""),Data!F199,IF(AND(Data!$N$4=6,Data!G199&lt;&gt;"",$G$27=M200,$G$27&lt;&gt;""),Data!G199,IF(AND(Data!$N$4=7,Data!H199&lt;&gt;"",$G$27=M200,$G$27&lt;&gt;""),Data!H199,IF(AND(Data!$N$4=8,Data!I199&lt;&gt;"",$G$27=M200,$G$27&lt;&gt;""),Data!I199,IF(AND(Data!$N$4=9,Data!J199&lt;&gt;"",$G$27=M200,$G$27&lt;&gt;""),Data!J199,IF(AND(Data!$N$4=10,Data!K199&lt;&gt;"",$G$27=M200,$G$27&lt;&gt;""),Data!K199,""))))))))))</f>
        <v/>
      </c>
      <c r="C200" s="129" t="str">
        <f t="shared" si="3"/>
        <v/>
      </c>
      <c r="D200" s="44"/>
      <c r="E200" s="16"/>
      <c r="F200" s="16"/>
      <c r="G200" s="16"/>
      <c r="H200" s="16"/>
      <c r="I200" s="16"/>
      <c r="J200" s="16"/>
      <c r="K200" s="16"/>
      <c r="L200" s="16"/>
      <c r="M200" s="137" t="str">
        <f>IF(AND(Data!$N$7=1,Data!B199&lt;&gt;""),Data!B199,IF(AND(Data!$N$7=2,Data!C199&lt;&gt;""),Data!C199,IF(AND(Data!$N$7=3,Data!D199&lt;&gt;""),Data!D199,IF(AND(Data!$N$7=4,Data!E199&lt;&gt;""),Data!E199,IF(AND(Data!$N$7=5,Data!F199&lt;&gt;""),Data!F199,IF(AND(Data!$N$7=6,Data!G199&lt;&gt;""),Data!G199,IF(AND(Data!$N$7=7,Data!H199&lt;&gt;""),Data!H199,IF(AND(Data!$N$7=8,Data!I199&lt;&gt;""),Data!I199,IF(AND(Data!$N$7=9,Data!J199&lt;&gt;""),Data!J199,IF(AND(Data!$N$7=10,Data!K199&lt;&gt;""),Data!K199,""))))))))))</f>
        <v/>
      </c>
      <c r="N200" s="42"/>
      <c r="O200" s="16"/>
      <c r="P200" s="42"/>
      <c r="Q200" s="42"/>
      <c r="R200" s="42"/>
      <c r="S200" s="42"/>
      <c r="T200" s="42"/>
      <c r="U200" s="42"/>
      <c r="V200" s="42"/>
      <c r="W200" s="42"/>
      <c r="X200" s="42"/>
      <c r="Y200" s="42"/>
    </row>
    <row r="201" spans="2:25" s="43" customFormat="1" ht="12.75" customHeight="1" x14ac:dyDescent="0.15">
      <c r="B201" s="129" t="str">
        <f>IF(AND(Data!$N$4=1,Data!B200&lt;&gt;"", $G$27=M201, $G$27&lt;&gt;""),Data!B200,IF(AND(Data!$N$4=2,Data!C200&lt;&gt;"",$G$27=M201,$G$27&lt;&gt;""),Data!C200,IF(AND(Data!$N$4=3,Data!D200&lt;&gt;"",$G$27=M201,$G$27&lt;&gt;""),Data!D200,IF(AND(Data!$N$4=4,Data!E200&lt;&gt;"",$G$27=M201,$G$27&lt;&gt;""),Data!E200,IF(AND(Data!$N$4=5,Data!F200&lt;&gt;"",$G$27=M201,$G$27&lt;&gt;""),Data!F200,IF(AND(Data!$N$4=6,Data!G200&lt;&gt;"",$G$27=M201,$G$27&lt;&gt;""),Data!G200,IF(AND(Data!$N$4=7,Data!H200&lt;&gt;"",$G$27=M201,$G$27&lt;&gt;""),Data!H200,IF(AND(Data!$N$4=8,Data!I200&lt;&gt;"",$G$27=M201,$G$27&lt;&gt;""),Data!I200,IF(AND(Data!$N$4=9,Data!J200&lt;&gt;"",$G$27=M201,$G$27&lt;&gt;""),Data!J200,IF(AND(Data!$N$4=10,Data!K200&lt;&gt;"",$G$27=M201,$G$27&lt;&gt;""),Data!K200,""))))))))))</f>
        <v/>
      </c>
      <c r="C201" s="129" t="str">
        <f t="shared" si="3"/>
        <v/>
      </c>
      <c r="D201" s="44"/>
      <c r="E201" s="16"/>
      <c r="F201" s="16"/>
      <c r="G201" s="16"/>
      <c r="H201" s="16"/>
      <c r="I201" s="16"/>
      <c r="J201" s="16"/>
      <c r="K201" s="16"/>
      <c r="L201" s="16"/>
      <c r="M201" s="137" t="str">
        <f>IF(AND(Data!$N$7=1,Data!B200&lt;&gt;""),Data!B200,IF(AND(Data!$N$7=2,Data!C200&lt;&gt;""),Data!C200,IF(AND(Data!$N$7=3,Data!D200&lt;&gt;""),Data!D200,IF(AND(Data!$N$7=4,Data!E200&lt;&gt;""),Data!E200,IF(AND(Data!$N$7=5,Data!F200&lt;&gt;""),Data!F200,IF(AND(Data!$N$7=6,Data!G200&lt;&gt;""),Data!G200,IF(AND(Data!$N$7=7,Data!H200&lt;&gt;""),Data!H200,IF(AND(Data!$N$7=8,Data!I200&lt;&gt;""),Data!I200,IF(AND(Data!$N$7=9,Data!J200&lt;&gt;""),Data!J200,IF(AND(Data!$N$7=10,Data!K200&lt;&gt;""),Data!K200,""))))))))))</f>
        <v/>
      </c>
      <c r="N201" s="42"/>
      <c r="O201" s="16"/>
      <c r="P201" s="42"/>
      <c r="Q201" s="42"/>
      <c r="R201" s="42"/>
      <c r="S201" s="42"/>
      <c r="T201" s="42"/>
      <c r="U201" s="42"/>
      <c r="V201" s="42"/>
      <c r="W201" s="42"/>
      <c r="X201" s="42"/>
      <c r="Y201" s="42"/>
    </row>
    <row r="202" spans="2:25" s="43" customFormat="1" ht="12.75" customHeight="1" x14ac:dyDescent="0.15">
      <c r="B202" s="129" t="str">
        <f>IF(AND(Data!$N$4=1,Data!B201&lt;&gt;"", $G$27=M202, $G$27&lt;&gt;""),Data!B201,IF(AND(Data!$N$4=2,Data!C201&lt;&gt;"",$G$27=M202,$G$27&lt;&gt;""),Data!C201,IF(AND(Data!$N$4=3,Data!D201&lt;&gt;"",$G$27=M202,$G$27&lt;&gt;""),Data!D201,IF(AND(Data!$N$4=4,Data!E201&lt;&gt;"",$G$27=M202,$G$27&lt;&gt;""),Data!E201,IF(AND(Data!$N$4=5,Data!F201&lt;&gt;"",$G$27=M202,$G$27&lt;&gt;""),Data!F201,IF(AND(Data!$N$4=6,Data!G201&lt;&gt;"",$G$27=M202,$G$27&lt;&gt;""),Data!G201,IF(AND(Data!$N$4=7,Data!H201&lt;&gt;"",$G$27=M202,$G$27&lt;&gt;""),Data!H201,IF(AND(Data!$N$4=8,Data!I201&lt;&gt;"",$G$27=M202,$G$27&lt;&gt;""),Data!I201,IF(AND(Data!$N$4=9,Data!J201&lt;&gt;"",$G$27=M202,$G$27&lt;&gt;""),Data!J201,IF(AND(Data!$N$4=10,Data!K201&lt;&gt;"",$G$27=M202,$G$27&lt;&gt;""),Data!K201,""))))))))))</f>
        <v/>
      </c>
      <c r="C202" s="129" t="str">
        <f t="shared" si="3"/>
        <v/>
      </c>
      <c r="D202" s="44"/>
      <c r="E202" s="16"/>
      <c r="F202" s="16"/>
      <c r="G202" s="16"/>
      <c r="H202" s="16"/>
      <c r="I202" s="16"/>
      <c r="J202" s="16"/>
      <c r="K202" s="16"/>
      <c r="L202" s="16"/>
      <c r="M202" s="137" t="str">
        <f>IF(AND(Data!$N$7=1,Data!B201&lt;&gt;""),Data!B201,IF(AND(Data!$N$7=2,Data!C201&lt;&gt;""),Data!C201,IF(AND(Data!$N$7=3,Data!D201&lt;&gt;""),Data!D201,IF(AND(Data!$N$7=4,Data!E201&lt;&gt;""),Data!E201,IF(AND(Data!$N$7=5,Data!F201&lt;&gt;""),Data!F201,IF(AND(Data!$N$7=6,Data!G201&lt;&gt;""),Data!G201,IF(AND(Data!$N$7=7,Data!H201&lt;&gt;""),Data!H201,IF(AND(Data!$N$7=8,Data!I201&lt;&gt;""),Data!I201,IF(AND(Data!$N$7=9,Data!J201&lt;&gt;""),Data!J201,IF(AND(Data!$N$7=10,Data!K201&lt;&gt;""),Data!K201,""))))))))))</f>
        <v/>
      </c>
      <c r="N202" s="42"/>
      <c r="O202" s="16"/>
      <c r="P202" s="42"/>
      <c r="Q202" s="42"/>
      <c r="R202" s="42"/>
      <c r="S202" s="42"/>
      <c r="T202" s="42"/>
      <c r="U202" s="42"/>
      <c r="V202" s="42"/>
      <c r="W202" s="42"/>
      <c r="X202" s="42"/>
      <c r="Y202" s="42"/>
    </row>
    <row r="203" spans="2:25" s="43" customFormat="1" ht="12.75" customHeight="1" x14ac:dyDescent="0.15">
      <c r="B203" s="129" t="str">
        <f>IF(AND(Data!$N$4=1,Data!B202&lt;&gt;"", $G$27=M203, $G$27&lt;&gt;""),Data!B202,IF(AND(Data!$N$4=2,Data!C202&lt;&gt;"",$G$27=M203,$G$27&lt;&gt;""),Data!C202,IF(AND(Data!$N$4=3,Data!D202&lt;&gt;"",$G$27=M203,$G$27&lt;&gt;""),Data!D202,IF(AND(Data!$N$4=4,Data!E202&lt;&gt;"",$G$27=M203,$G$27&lt;&gt;""),Data!E202,IF(AND(Data!$N$4=5,Data!F202&lt;&gt;"",$G$27=M203,$G$27&lt;&gt;""),Data!F202,IF(AND(Data!$N$4=6,Data!G202&lt;&gt;"",$G$27=M203,$G$27&lt;&gt;""),Data!G202,IF(AND(Data!$N$4=7,Data!H202&lt;&gt;"",$G$27=M203,$G$27&lt;&gt;""),Data!H202,IF(AND(Data!$N$4=8,Data!I202&lt;&gt;"",$G$27=M203,$G$27&lt;&gt;""),Data!I202,IF(AND(Data!$N$4=9,Data!J202&lt;&gt;"",$G$27=M203,$G$27&lt;&gt;""),Data!J202,IF(AND(Data!$N$4=10,Data!K202&lt;&gt;"",$G$27=M203,$G$27&lt;&gt;""),Data!K202,""))))))))))</f>
        <v/>
      </c>
      <c r="C203" s="129" t="str">
        <f t="shared" si="3"/>
        <v/>
      </c>
      <c r="D203" s="44"/>
      <c r="E203" s="16"/>
      <c r="F203" s="16"/>
      <c r="G203" s="16"/>
      <c r="H203" s="16"/>
      <c r="I203" s="16"/>
      <c r="J203" s="16"/>
      <c r="K203" s="16"/>
      <c r="L203" s="16"/>
      <c r="M203" s="137" t="str">
        <f>IF(AND(Data!$N$7=1,Data!B202&lt;&gt;""),Data!B202,IF(AND(Data!$N$7=2,Data!C202&lt;&gt;""),Data!C202,IF(AND(Data!$N$7=3,Data!D202&lt;&gt;""),Data!D202,IF(AND(Data!$N$7=4,Data!E202&lt;&gt;""),Data!E202,IF(AND(Data!$N$7=5,Data!F202&lt;&gt;""),Data!F202,IF(AND(Data!$N$7=6,Data!G202&lt;&gt;""),Data!G202,IF(AND(Data!$N$7=7,Data!H202&lt;&gt;""),Data!H202,IF(AND(Data!$N$7=8,Data!I202&lt;&gt;""),Data!I202,IF(AND(Data!$N$7=9,Data!J202&lt;&gt;""),Data!J202,IF(AND(Data!$N$7=10,Data!K202&lt;&gt;""),Data!K202,""))))))))))</f>
        <v/>
      </c>
      <c r="N203" s="42"/>
      <c r="O203" s="16"/>
      <c r="P203" s="42"/>
      <c r="Q203" s="42"/>
      <c r="R203" s="42"/>
      <c r="S203" s="42"/>
      <c r="T203" s="42"/>
      <c r="U203" s="42"/>
      <c r="V203" s="42"/>
      <c r="W203" s="42"/>
      <c r="X203" s="42"/>
      <c r="Y203" s="42"/>
    </row>
    <row r="204" spans="2:25" s="43" customFormat="1" ht="12.75" customHeight="1" x14ac:dyDescent="0.15">
      <c r="B204" s="129" t="str">
        <f>IF(AND(Data!$N$4=1,Data!B203&lt;&gt;"", $G$27=M204, $G$27&lt;&gt;""),Data!B203,IF(AND(Data!$N$4=2,Data!C203&lt;&gt;"",$G$27=M204,$G$27&lt;&gt;""),Data!C203,IF(AND(Data!$N$4=3,Data!D203&lt;&gt;"",$G$27=M204,$G$27&lt;&gt;""),Data!D203,IF(AND(Data!$N$4=4,Data!E203&lt;&gt;"",$G$27=M204,$G$27&lt;&gt;""),Data!E203,IF(AND(Data!$N$4=5,Data!F203&lt;&gt;"",$G$27=M204,$G$27&lt;&gt;""),Data!F203,IF(AND(Data!$N$4=6,Data!G203&lt;&gt;"",$G$27=M204,$G$27&lt;&gt;""),Data!G203,IF(AND(Data!$N$4=7,Data!H203&lt;&gt;"",$G$27=M204,$G$27&lt;&gt;""),Data!H203,IF(AND(Data!$N$4=8,Data!I203&lt;&gt;"",$G$27=M204,$G$27&lt;&gt;""),Data!I203,IF(AND(Data!$N$4=9,Data!J203&lt;&gt;"",$G$27=M204,$G$27&lt;&gt;""),Data!J203,IF(AND(Data!$N$4=10,Data!K203&lt;&gt;"",$G$27=M204,$G$27&lt;&gt;""),Data!K203,""))))))))))</f>
        <v/>
      </c>
      <c r="C204" s="129" t="str">
        <f t="shared" si="3"/>
        <v/>
      </c>
      <c r="D204" s="44"/>
      <c r="E204" s="16"/>
      <c r="F204" s="16"/>
      <c r="G204" s="16"/>
      <c r="H204" s="16"/>
      <c r="I204" s="16"/>
      <c r="J204" s="16"/>
      <c r="K204" s="16"/>
      <c r="L204" s="16"/>
      <c r="M204" s="137" t="str">
        <f>IF(AND(Data!$N$7=1,Data!B203&lt;&gt;""),Data!B203,IF(AND(Data!$N$7=2,Data!C203&lt;&gt;""),Data!C203,IF(AND(Data!$N$7=3,Data!D203&lt;&gt;""),Data!D203,IF(AND(Data!$N$7=4,Data!E203&lt;&gt;""),Data!E203,IF(AND(Data!$N$7=5,Data!F203&lt;&gt;""),Data!F203,IF(AND(Data!$N$7=6,Data!G203&lt;&gt;""),Data!G203,IF(AND(Data!$N$7=7,Data!H203&lt;&gt;""),Data!H203,IF(AND(Data!$N$7=8,Data!I203&lt;&gt;""),Data!I203,IF(AND(Data!$N$7=9,Data!J203&lt;&gt;""),Data!J203,IF(AND(Data!$N$7=10,Data!K203&lt;&gt;""),Data!K203,""))))))))))</f>
        <v/>
      </c>
      <c r="N204" s="42"/>
      <c r="O204" s="16"/>
      <c r="P204" s="42"/>
      <c r="Q204" s="42"/>
      <c r="R204" s="42"/>
      <c r="S204" s="42"/>
      <c r="T204" s="42"/>
      <c r="U204" s="42"/>
      <c r="V204" s="42"/>
      <c r="W204" s="42"/>
      <c r="X204" s="42"/>
      <c r="Y204" s="42"/>
    </row>
    <row r="205" spans="2:25" ht="12.75" customHeight="1" x14ac:dyDescent="0.15">
      <c r="B205" s="41"/>
      <c r="C205" s="41"/>
      <c r="D205" s="16"/>
      <c r="E205" s="16"/>
      <c r="F205" s="16"/>
      <c r="G205" s="16"/>
      <c r="H205" s="16"/>
      <c r="I205" s="16"/>
      <c r="J205" s="16"/>
      <c r="K205" s="16"/>
      <c r="L205" s="16"/>
      <c r="M205" s="42"/>
      <c r="N205" s="42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2.75" customHeight="1" x14ac:dyDescent="0.15">
      <c r="B206" s="41"/>
      <c r="C206" s="41"/>
      <c r="D206" s="16"/>
      <c r="E206" s="16"/>
      <c r="F206" s="16"/>
      <c r="G206" s="16"/>
      <c r="H206" s="16"/>
      <c r="I206" s="16"/>
      <c r="J206" s="16"/>
      <c r="K206" s="16"/>
      <c r="L206" s="16"/>
      <c r="M206" s="42"/>
      <c r="N206" s="42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2.75" customHeight="1" x14ac:dyDescent="0.15">
      <c r="B207" s="41"/>
      <c r="C207" s="41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x14ac:dyDescent="0.15">
      <c r="B208" s="41"/>
      <c r="C208" s="41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x14ac:dyDescent="0.15">
      <c r="B209" s="41"/>
      <c r="C209" s="41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x14ac:dyDescent="0.15">
      <c r="B210" s="41"/>
      <c r="C210" s="41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x14ac:dyDescent="0.15">
      <c r="B211" s="41"/>
      <c r="C211" s="41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x14ac:dyDescent="0.15">
      <c r="B212" s="41"/>
      <c r="C212" s="41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x14ac:dyDescent="0.15">
      <c r="B213" s="41"/>
      <c r="C213" s="41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x14ac:dyDescent="0.15">
      <c r="B214" s="41"/>
      <c r="C214" s="41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x14ac:dyDescent="0.15">
      <c r="B215" s="41"/>
      <c r="C215" s="41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x14ac:dyDescent="0.15">
      <c r="B216" s="41"/>
      <c r="C216" s="41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x14ac:dyDescent="0.15">
      <c r="B217" s="41"/>
      <c r="C217" s="41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x14ac:dyDescent="0.15">
      <c r="B218" s="41"/>
      <c r="C218" s="41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x14ac:dyDescent="0.15">
      <c r="B219" s="41"/>
      <c r="C219" s="41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x14ac:dyDescent="0.15">
      <c r="B220" s="41"/>
      <c r="C220" s="41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x14ac:dyDescent="0.15">
      <c r="B221" s="41"/>
      <c r="C221" s="41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x14ac:dyDescent="0.15">
      <c r="B222" s="41"/>
      <c r="C222" s="41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x14ac:dyDescent="0.15">
      <c r="B223" s="41"/>
      <c r="C223" s="41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x14ac:dyDescent="0.15">
      <c r="B224" s="41"/>
      <c r="C224" s="41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x14ac:dyDescent="0.15">
      <c r="B225" s="41"/>
      <c r="C225" s="41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x14ac:dyDescent="0.15">
      <c r="B226" s="41"/>
      <c r="C226" s="41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x14ac:dyDescent="0.15">
      <c r="B227" s="41"/>
      <c r="C227" s="41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x14ac:dyDescent="0.15">
      <c r="B228" s="41"/>
      <c r="C228" s="41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x14ac:dyDescent="0.15">
      <c r="B229" s="41"/>
      <c r="C229" s="41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x14ac:dyDescent="0.15">
      <c r="B230" s="41"/>
      <c r="C230" s="41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x14ac:dyDescent="0.15">
      <c r="B231" s="41"/>
      <c r="C231" s="41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x14ac:dyDescent="0.15">
      <c r="B232" s="41"/>
      <c r="C232" s="41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x14ac:dyDescent="0.15">
      <c r="B233" s="41"/>
      <c r="C233" s="41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x14ac:dyDescent="0.15">
      <c r="B234" s="41"/>
      <c r="C234" s="41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x14ac:dyDescent="0.15">
      <c r="B235" s="41"/>
      <c r="C235" s="41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x14ac:dyDescent="0.15">
      <c r="B236" s="41"/>
      <c r="C236" s="41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x14ac:dyDescent="0.15">
      <c r="B237" s="41"/>
      <c r="C237" s="41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x14ac:dyDescent="0.15">
      <c r="B238" s="41"/>
      <c r="C238" s="41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x14ac:dyDescent="0.15">
      <c r="B239" s="41"/>
      <c r="C239" s="41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x14ac:dyDescent="0.15">
      <c r="B240" s="41"/>
      <c r="C240" s="41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x14ac:dyDescent="0.15">
      <c r="B241" s="41"/>
      <c r="C241" s="41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x14ac:dyDescent="0.15">
      <c r="B242" s="41"/>
      <c r="C242" s="41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x14ac:dyDescent="0.15">
      <c r="B243" s="41"/>
      <c r="C243" s="41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x14ac:dyDescent="0.15">
      <c r="B244" s="41"/>
      <c r="C244" s="41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x14ac:dyDescent="0.15">
      <c r="B245" s="41"/>
      <c r="C245" s="41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x14ac:dyDescent="0.15">
      <c r="B246" s="41"/>
      <c r="C246" s="41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x14ac:dyDescent="0.15">
      <c r="B247" s="41"/>
      <c r="C247" s="41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x14ac:dyDescent="0.15">
      <c r="B248" s="41"/>
      <c r="C248" s="41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x14ac:dyDescent="0.15">
      <c r="B249" s="41"/>
      <c r="C249" s="41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x14ac:dyDescent="0.15">
      <c r="B250" s="41"/>
      <c r="C250" s="41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x14ac:dyDescent="0.15">
      <c r="B251" s="41"/>
      <c r="C251" s="41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x14ac:dyDescent="0.15">
      <c r="B252" s="41"/>
      <c r="C252" s="41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x14ac:dyDescent="0.15">
      <c r="B253" s="41"/>
      <c r="C253" s="41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x14ac:dyDescent="0.15">
      <c r="B254" s="41"/>
      <c r="C254" s="41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x14ac:dyDescent="0.15">
      <c r="B255" s="41"/>
      <c r="C255" s="41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x14ac:dyDescent="0.15">
      <c r="B256" s="41"/>
      <c r="C256" s="41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x14ac:dyDescent="0.15">
      <c r="B257" s="41"/>
      <c r="C257" s="41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x14ac:dyDescent="0.15">
      <c r="B258" s="41"/>
      <c r="C258" s="41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x14ac:dyDescent="0.15">
      <c r="B259" s="41"/>
      <c r="C259" s="41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x14ac:dyDescent="0.15">
      <c r="B260" s="41"/>
      <c r="C260" s="41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x14ac:dyDescent="0.15">
      <c r="B261" s="41"/>
      <c r="C261" s="41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x14ac:dyDescent="0.15">
      <c r="B262" s="41"/>
      <c r="C262" s="41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x14ac:dyDescent="0.15">
      <c r="B263" s="41"/>
      <c r="C263" s="41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x14ac:dyDescent="0.15">
      <c r="B264" s="41"/>
      <c r="C264" s="41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x14ac:dyDescent="0.15">
      <c r="B265" s="41"/>
      <c r="C265" s="41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x14ac:dyDescent="0.15">
      <c r="B266" s="41"/>
      <c r="C266" s="41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x14ac:dyDescent="0.15">
      <c r="B267" s="41"/>
      <c r="C267" s="41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x14ac:dyDescent="0.15">
      <c r="B268" s="41"/>
      <c r="C268" s="41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x14ac:dyDescent="0.15">
      <c r="B269" s="41"/>
      <c r="C269" s="41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x14ac:dyDescent="0.15">
      <c r="B270" s="41"/>
      <c r="C270" s="41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x14ac:dyDescent="0.15">
      <c r="B271" s="41"/>
      <c r="C271" s="41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x14ac:dyDescent="0.15">
      <c r="B272" s="41"/>
      <c r="C272" s="41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x14ac:dyDescent="0.15">
      <c r="B273" s="41"/>
      <c r="C273" s="41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x14ac:dyDescent="0.15">
      <c r="B274" s="41"/>
      <c r="C274" s="41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x14ac:dyDescent="0.15">
      <c r="B275" s="41"/>
      <c r="C275" s="41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x14ac:dyDescent="0.15">
      <c r="B276" s="41"/>
      <c r="C276" s="41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x14ac:dyDescent="0.15">
      <c r="B277" s="41"/>
      <c r="C277" s="41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x14ac:dyDescent="0.15">
      <c r="B278" s="41"/>
      <c r="C278" s="41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x14ac:dyDescent="0.15">
      <c r="B279" s="41"/>
      <c r="C279" s="41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x14ac:dyDescent="0.15">
      <c r="B280" s="41"/>
      <c r="C280" s="41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x14ac:dyDescent="0.15">
      <c r="B281" s="41"/>
      <c r="C281" s="41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x14ac:dyDescent="0.15">
      <c r="B282" s="41"/>
      <c r="C282" s="41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x14ac:dyDescent="0.15">
      <c r="B283" s="41"/>
      <c r="C283" s="41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x14ac:dyDescent="0.15">
      <c r="B284" s="41"/>
      <c r="C284" s="41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x14ac:dyDescent="0.15">
      <c r="B285" s="41"/>
      <c r="C285" s="41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x14ac:dyDescent="0.15">
      <c r="B286" s="41"/>
      <c r="C286" s="41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x14ac:dyDescent="0.15">
      <c r="B287" s="41"/>
      <c r="C287" s="41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x14ac:dyDescent="0.15">
      <c r="B288" s="41"/>
      <c r="C288" s="41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x14ac:dyDescent="0.15">
      <c r="B289" s="41"/>
      <c r="C289" s="41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x14ac:dyDescent="0.15">
      <c r="B290" s="41"/>
      <c r="C290" s="41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x14ac:dyDescent="0.15">
      <c r="B291" s="41"/>
      <c r="C291" s="41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x14ac:dyDescent="0.15">
      <c r="B292" s="41"/>
      <c r="C292" s="41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x14ac:dyDescent="0.15">
      <c r="B293" s="41"/>
      <c r="C293" s="41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x14ac:dyDescent="0.15">
      <c r="B294" s="41"/>
      <c r="C294" s="41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x14ac:dyDescent="0.15">
      <c r="B295" s="41"/>
      <c r="C295" s="41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x14ac:dyDescent="0.15">
      <c r="B296" s="41"/>
      <c r="C296" s="41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x14ac:dyDescent="0.15">
      <c r="B297" s="41"/>
      <c r="C297" s="41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x14ac:dyDescent="0.15">
      <c r="B298" s="41"/>
      <c r="C298" s="41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x14ac:dyDescent="0.15">
      <c r="B299" s="41"/>
      <c r="C299" s="41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x14ac:dyDescent="0.15">
      <c r="B300" s="41"/>
      <c r="C300" s="41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x14ac:dyDescent="0.15">
      <c r="B301" s="41"/>
      <c r="C301" s="41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x14ac:dyDescent="0.15">
      <c r="B302" s="41"/>
      <c r="C302" s="41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x14ac:dyDescent="0.15">
      <c r="B303" s="41"/>
      <c r="C303" s="41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x14ac:dyDescent="0.15">
      <c r="B304" s="41"/>
      <c r="C304" s="41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x14ac:dyDescent="0.15">
      <c r="B305" s="41"/>
      <c r="C305" s="41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x14ac:dyDescent="0.15">
      <c r="B306" s="41"/>
      <c r="C306" s="41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x14ac:dyDescent="0.15">
      <c r="B307" s="41"/>
      <c r="C307" s="41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x14ac:dyDescent="0.15">
      <c r="B308" s="41"/>
      <c r="C308" s="41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x14ac:dyDescent="0.15">
      <c r="B309" s="41"/>
      <c r="C309" s="41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x14ac:dyDescent="0.15">
      <c r="B310" s="41"/>
      <c r="C310" s="41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x14ac:dyDescent="0.15">
      <c r="B311" s="41"/>
      <c r="C311" s="41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x14ac:dyDescent="0.15">
      <c r="B312" s="41"/>
      <c r="C312" s="41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x14ac:dyDescent="0.15">
      <c r="B313" s="41"/>
      <c r="C313" s="41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x14ac:dyDescent="0.15">
      <c r="B314" s="41"/>
      <c r="C314" s="41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x14ac:dyDescent="0.15">
      <c r="B315" s="41"/>
      <c r="C315" s="41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x14ac:dyDescent="0.15">
      <c r="B316" s="41"/>
      <c r="C316" s="41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x14ac:dyDescent="0.15">
      <c r="B317" s="41"/>
      <c r="C317" s="41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x14ac:dyDescent="0.15">
      <c r="B318" s="41"/>
      <c r="C318" s="41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x14ac:dyDescent="0.15">
      <c r="B319" s="41"/>
      <c r="C319" s="41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x14ac:dyDescent="0.15">
      <c r="B320" s="41"/>
      <c r="C320" s="41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x14ac:dyDescent="0.15">
      <c r="B321" s="41"/>
      <c r="C321" s="41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x14ac:dyDescent="0.15">
      <c r="B322" s="41"/>
      <c r="C322" s="41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x14ac:dyDescent="0.15">
      <c r="B323" s="41"/>
      <c r="C323" s="41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x14ac:dyDescent="0.15">
      <c r="B324" s="41"/>
      <c r="C324" s="41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x14ac:dyDescent="0.15">
      <c r="B325" s="41"/>
      <c r="C325" s="41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x14ac:dyDescent="0.15">
      <c r="B326" s="41"/>
      <c r="C326" s="41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x14ac:dyDescent="0.15">
      <c r="B327" s="41"/>
      <c r="C327" s="41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x14ac:dyDescent="0.15">
      <c r="B328" s="41"/>
      <c r="C328" s="41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x14ac:dyDescent="0.15">
      <c r="B329" s="41"/>
      <c r="C329" s="41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x14ac:dyDescent="0.15">
      <c r="B330" s="41"/>
      <c r="C330" s="41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x14ac:dyDescent="0.15">
      <c r="B331" s="41"/>
      <c r="C331" s="41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x14ac:dyDescent="0.15">
      <c r="B332" s="41"/>
      <c r="C332" s="41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x14ac:dyDescent="0.15">
      <c r="B333" s="41"/>
      <c r="C333" s="41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x14ac:dyDescent="0.15">
      <c r="B334" s="41"/>
      <c r="C334" s="41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x14ac:dyDescent="0.15">
      <c r="B335" s="41"/>
      <c r="C335" s="41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x14ac:dyDescent="0.15">
      <c r="B336" s="41"/>
      <c r="C336" s="41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x14ac:dyDescent="0.15">
      <c r="B337" s="41"/>
      <c r="C337" s="41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x14ac:dyDescent="0.15">
      <c r="B338" s="41"/>
      <c r="C338" s="41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x14ac:dyDescent="0.15">
      <c r="B339" s="41"/>
      <c r="C339" s="41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x14ac:dyDescent="0.15">
      <c r="B340" s="41"/>
      <c r="C340" s="41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x14ac:dyDescent="0.15">
      <c r="B341" s="41"/>
      <c r="C341" s="41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x14ac:dyDescent="0.15">
      <c r="B342" s="41"/>
      <c r="C342" s="41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x14ac:dyDescent="0.15">
      <c r="B343" s="41"/>
      <c r="C343" s="41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x14ac:dyDescent="0.15">
      <c r="B344" s="41"/>
      <c r="C344" s="41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x14ac:dyDescent="0.15">
      <c r="B345" s="41"/>
      <c r="C345" s="41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x14ac:dyDescent="0.15">
      <c r="B346" s="41"/>
      <c r="C346" s="41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x14ac:dyDescent="0.15">
      <c r="B347" s="41"/>
      <c r="C347" s="41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x14ac:dyDescent="0.15">
      <c r="B348" s="41"/>
      <c r="C348" s="41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x14ac:dyDescent="0.15">
      <c r="B349" s="41"/>
      <c r="C349" s="41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x14ac:dyDescent="0.15">
      <c r="B350" s="41"/>
      <c r="C350" s="41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x14ac:dyDescent="0.15">
      <c r="B351" s="41"/>
      <c r="C351" s="41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x14ac:dyDescent="0.15">
      <c r="B352" s="41"/>
      <c r="C352" s="41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x14ac:dyDescent="0.15">
      <c r="B353" s="41"/>
      <c r="C353" s="41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x14ac:dyDescent="0.15">
      <c r="B354" s="41"/>
      <c r="C354" s="41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x14ac:dyDescent="0.15">
      <c r="B355" s="41"/>
      <c r="C355" s="41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x14ac:dyDescent="0.15">
      <c r="B356" s="41"/>
      <c r="C356" s="41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x14ac:dyDescent="0.15">
      <c r="B357" s="41"/>
      <c r="C357" s="41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x14ac:dyDescent="0.15">
      <c r="B358" s="41"/>
      <c r="C358" s="41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x14ac:dyDescent="0.15">
      <c r="B359" s="41"/>
      <c r="C359" s="41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x14ac:dyDescent="0.15">
      <c r="B360" s="41"/>
      <c r="C360" s="41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x14ac:dyDescent="0.15">
      <c r="B361" s="41"/>
      <c r="C361" s="41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x14ac:dyDescent="0.15">
      <c r="B362" s="41"/>
      <c r="C362" s="41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x14ac:dyDescent="0.15">
      <c r="B363" s="41"/>
      <c r="C363" s="41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x14ac:dyDescent="0.15">
      <c r="B364" s="41"/>
      <c r="C364" s="41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x14ac:dyDescent="0.15">
      <c r="B365" s="41"/>
      <c r="C365" s="41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x14ac:dyDescent="0.15">
      <c r="B366" s="41"/>
      <c r="C366" s="41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x14ac:dyDescent="0.15">
      <c r="B367" s="41"/>
      <c r="C367" s="41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x14ac:dyDescent="0.15">
      <c r="B368" s="41"/>
      <c r="C368" s="41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x14ac:dyDescent="0.15">
      <c r="B369" s="41"/>
      <c r="C369" s="41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x14ac:dyDescent="0.15">
      <c r="B370" s="41"/>
      <c r="C370" s="41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x14ac:dyDescent="0.15">
      <c r="B371" s="41"/>
      <c r="C371" s="41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x14ac:dyDescent="0.15">
      <c r="B372" s="41"/>
      <c r="C372" s="41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x14ac:dyDescent="0.15">
      <c r="B373" s="41"/>
      <c r="C373" s="41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x14ac:dyDescent="0.15">
      <c r="B374" s="41"/>
      <c r="C374" s="41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x14ac:dyDescent="0.15">
      <c r="B375" s="41"/>
      <c r="C375" s="41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x14ac:dyDescent="0.15">
      <c r="B376" s="41"/>
      <c r="C376" s="41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x14ac:dyDescent="0.15">
      <c r="B377" s="41"/>
      <c r="C377" s="41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x14ac:dyDescent="0.15">
      <c r="B378" s="41"/>
      <c r="C378" s="41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x14ac:dyDescent="0.15">
      <c r="B379" s="41"/>
      <c r="C379" s="41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x14ac:dyDescent="0.15">
      <c r="B380" s="41"/>
      <c r="C380" s="41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x14ac:dyDescent="0.15">
      <c r="B381" s="41"/>
      <c r="C381" s="41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x14ac:dyDescent="0.15">
      <c r="B382" s="41"/>
      <c r="C382" s="41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x14ac:dyDescent="0.15">
      <c r="B383" s="41"/>
      <c r="C383" s="41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x14ac:dyDescent="0.15">
      <c r="B384" s="41"/>
      <c r="C384" s="41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x14ac:dyDescent="0.15">
      <c r="B385" s="41"/>
      <c r="C385" s="41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x14ac:dyDescent="0.15">
      <c r="B386" s="41"/>
      <c r="C386" s="41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x14ac:dyDescent="0.15">
      <c r="B387" s="41"/>
      <c r="C387" s="41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x14ac:dyDescent="0.15">
      <c r="B388" s="41"/>
      <c r="C388" s="41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x14ac:dyDescent="0.15">
      <c r="B389" s="41"/>
      <c r="C389" s="41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x14ac:dyDescent="0.15">
      <c r="B390" s="41"/>
      <c r="C390" s="41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x14ac:dyDescent="0.15">
      <c r="B391" s="41"/>
      <c r="C391" s="41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x14ac:dyDescent="0.15">
      <c r="B392" s="41"/>
      <c r="C392" s="41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x14ac:dyDescent="0.15">
      <c r="B393" s="41"/>
      <c r="C393" s="41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x14ac:dyDescent="0.15">
      <c r="B394" s="41"/>
      <c r="C394" s="41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x14ac:dyDescent="0.15">
      <c r="B395" s="41"/>
      <c r="C395" s="41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x14ac:dyDescent="0.15">
      <c r="B396" s="41"/>
      <c r="C396" s="41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x14ac:dyDescent="0.15">
      <c r="B397" s="41"/>
      <c r="C397" s="41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x14ac:dyDescent="0.15">
      <c r="B398" s="41"/>
      <c r="C398" s="41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x14ac:dyDescent="0.15">
      <c r="B399" s="41"/>
      <c r="C399" s="41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x14ac:dyDescent="0.15">
      <c r="B400" s="41"/>
      <c r="C400" s="41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x14ac:dyDescent="0.15">
      <c r="B401" s="41"/>
      <c r="C401" s="41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x14ac:dyDescent="0.15">
      <c r="B402" s="41"/>
      <c r="C402" s="41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x14ac:dyDescent="0.15">
      <c r="B403" s="41"/>
      <c r="C403" s="41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x14ac:dyDescent="0.15">
      <c r="B404" s="41"/>
      <c r="C404" s="41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x14ac:dyDescent="0.15">
      <c r="B405" s="41"/>
      <c r="C405" s="41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x14ac:dyDescent="0.15">
      <c r="B406" s="41"/>
      <c r="C406" s="41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x14ac:dyDescent="0.15">
      <c r="B407" s="41"/>
      <c r="C407" s="41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x14ac:dyDescent="0.15">
      <c r="B408" s="41"/>
      <c r="C408" s="41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x14ac:dyDescent="0.15">
      <c r="B409" s="41"/>
      <c r="C409" s="41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x14ac:dyDescent="0.15">
      <c r="B410" s="41"/>
      <c r="C410" s="41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x14ac:dyDescent="0.15">
      <c r="B411" s="41"/>
      <c r="C411" s="41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x14ac:dyDescent="0.15">
      <c r="B412" s="41"/>
      <c r="C412" s="41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x14ac:dyDescent="0.15">
      <c r="B413" s="41"/>
      <c r="C413" s="41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x14ac:dyDescent="0.15">
      <c r="B414" s="41"/>
      <c r="C414" s="41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x14ac:dyDescent="0.15">
      <c r="B415" s="41"/>
      <c r="C415" s="41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x14ac:dyDescent="0.15">
      <c r="B416" s="41"/>
      <c r="C416" s="41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x14ac:dyDescent="0.15">
      <c r="B417" s="41"/>
      <c r="C417" s="41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x14ac:dyDescent="0.15">
      <c r="B418" s="41"/>
      <c r="C418" s="41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x14ac:dyDescent="0.15">
      <c r="B419" s="41"/>
      <c r="C419" s="41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x14ac:dyDescent="0.15">
      <c r="B420" s="41"/>
      <c r="C420" s="41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x14ac:dyDescent="0.15">
      <c r="B421" s="41"/>
      <c r="C421" s="41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x14ac:dyDescent="0.15">
      <c r="B422" s="41"/>
      <c r="C422" s="41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x14ac:dyDescent="0.15">
      <c r="B423" s="41"/>
      <c r="C423" s="41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x14ac:dyDescent="0.15">
      <c r="B424" s="41"/>
      <c r="C424" s="41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x14ac:dyDescent="0.15">
      <c r="B425" s="41"/>
      <c r="C425" s="41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x14ac:dyDescent="0.15">
      <c r="B426" s="41"/>
      <c r="C426" s="41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x14ac:dyDescent="0.15">
      <c r="B427" s="41"/>
      <c r="C427" s="41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x14ac:dyDescent="0.15">
      <c r="B428" s="41"/>
      <c r="C428" s="41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x14ac:dyDescent="0.15">
      <c r="B429" s="41"/>
      <c r="C429" s="41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x14ac:dyDescent="0.15">
      <c r="B430" s="41"/>
      <c r="C430" s="41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x14ac:dyDescent="0.15">
      <c r="B431" s="41"/>
      <c r="C431" s="41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x14ac:dyDescent="0.15">
      <c r="B432" s="41"/>
      <c r="C432" s="41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x14ac:dyDescent="0.15">
      <c r="B433" s="41"/>
      <c r="C433" s="41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x14ac:dyDescent="0.15">
      <c r="B434" s="41"/>
      <c r="C434" s="41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x14ac:dyDescent="0.15">
      <c r="B435" s="41"/>
      <c r="C435" s="41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x14ac:dyDescent="0.15">
      <c r="B436" s="41"/>
      <c r="C436" s="41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x14ac:dyDescent="0.15">
      <c r="B437" s="41"/>
      <c r="C437" s="41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x14ac:dyDescent="0.15">
      <c r="B438" s="41"/>
      <c r="C438" s="41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x14ac:dyDescent="0.15">
      <c r="B439" s="41"/>
      <c r="C439" s="41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x14ac:dyDescent="0.15">
      <c r="B440" s="41"/>
      <c r="C440" s="41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x14ac:dyDescent="0.15">
      <c r="B441" s="41"/>
      <c r="C441" s="41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x14ac:dyDescent="0.15">
      <c r="B442" s="41"/>
      <c r="C442" s="41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x14ac:dyDescent="0.15">
      <c r="B443" s="41"/>
      <c r="C443" s="41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x14ac:dyDescent="0.15">
      <c r="B444" s="41"/>
      <c r="C444" s="41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x14ac:dyDescent="0.15">
      <c r="B445" s="41"/>
      <c r="C445" s="41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x14ac:dyDescent="0.15">
      <c r="B446" s="41"/>
      <c r="C446" s="41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x14ac:dyDescent="0.15">
      <c r="B447" s="41"/>
      <c r="C447" s="41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x14ac:dyDescent="0.15">
      <c r="B448" s="41"/>
      <c r="C448" s="41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x14ac:dyDescent="0.15">
      <c r="B449" s="41"/>
      <c r="C449" s="41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x14ac:dyDescent="0.15">
      <c r="B450" s="41"/>
      <c r="C450" s="41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x14ac:dyDescent="0.15">
      <c r="B451" s="41"/>
      <c r="C451" s="41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x14ac:dyDescent="0.15">
      <c r="B452" s="41"/>
      <c r="C452" s="41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x14ac:dyDescent="0.15">
      <c r="B453" s="41"/>
      <c r="C453" s="41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x14ac:dyDescent="0.15">
      <c r="B454" s="41"/>
      <c r="C454" s="41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x14ac:dyDescent="0.15">
      <c r="B455" s="41"/>
      <c r="C455" s="41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x14ac:dyDescent="0.15">
      <c r="B456" s="41"/>
      <c r="C456" s="41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x14ac:dyDescent="0.15">
      <c r="B457" s="41"/>
      <c r="C457" s="41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x14ac:dyDescent="0.15">
      <c r="B458" s="41"/>
      <c r="C458" s="41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x14ac:dyDescent="0.15">
      <c r="B459" s="41"/>
      <c r="C459" s="41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x14ac:dyDescent="0.15">
      <c r="B460" s="41"/>
      <c r="C460" s="41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x14ac:dyDescent="0.15">
      <c r="B461" s="41"/>
      <c r="C461" s="41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x14ac:dyDescent="0.15">
      <c r="B462" s="41"/>
      <c r="C462" s="41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x14ac:dyDescent="0.15">
      <c r="B463" s="41"/>
      <c r="C463" s="41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x14ac:dyDescent="0.15">
      <c r="B464" s="41"/>
      <c r="C464" s="41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x14ac:dyDescent="0.15">
      <c r="B465" s="41"/>
      <c r="C465" s="41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x14ac:dyDescent="0.15">
      <c r="B466" s="41"/>
      <c r="C466" s="41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x14ac:dyDescent="0.15">
      <c r="B467" s="41"/>
      <c r="C467" s="41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x14ac:dyDescent="0.15">
      <c r="B468" s="41"/>
      <c r="C468" s="41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x14ac:dyDescent="0.15">
      <c r="B469" s="41"/>
      <c r="C469" s="41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x14ac:dyDescent="0.15">
      <c r="B470" s="41"/>
      <c r="C470" s="41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x14ac:dyDescent="0.15">
      <c r="B471" s="41"/>
      <c r="C471" s="41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x14ac:dyDescent="0.15">
      <c r="B472" s="41"/>
      <c r="C472" s="41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x14ac:dyDescent="0.15">
      <c r="B473" s="41"/>
      <c r="C473" s="41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x14ac:dyDescent="0.15">
      <c r="B474" s="41"/>
      <c r="C474" s="41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x14ac:dyDescent="0.15">
      <c r="B475" s="41"/>
      <c r="C475" s="41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x14ac:dyDescent="0.15">
      <c r="B476" s="41"/>
      <c r="C476" s="41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x14ac:dyDescent="0.15">
      <c r="B477" s="41"/>
      <c r="C477" s="41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x14ac:dyDescent="0.15">
      <c r="B478" s="41"/>
      <c r="C478" s="41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x14ac:dyDescent="0.15">
      <c r="B479" s="41"/>
      <c r="C479" s="41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x14ac:dyDescent="0.15">
      <c r="B480" s="41"/>
      <c r="C480" s="41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x14ac:dyDescent="0.15">
      <c r="B481" s="41"/>
      <c r="C481" s="41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x14ac:dyDescent="0.15">
      <c r="B482" s="41"/>
      <c r="C482" s="41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x14ac:dyDescent="0.15">
      <c r="B483" s="41"/>
      <c r="C483" s="41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x14ac:dyDescent="0.15">
      <c r="B484" s="41"/>
      <c r="C484" s="41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x14ac:dyDescent="0.15">
      <c r="B485" s="41"/>
      <c r="C485" s="41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x14ac:dyDescent="0.15">
      <c r="B486" s="41"/>
      <c r="C486" s="41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x14ac:dyDescent="0.15">
      <c r="B487" s="41"/>
      <c r="C487" s="41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x14ac:dyDescent="0.15">
      <c r="B488" s="41"/>
      <c r="C488" s="41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x14ac:dyDescent="0.15">
      <c r="B489" s="41"/>
      <c r="C489" s="41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x14ac:dyDescent="0.15">
      <c r="B490" s="41"/>
      <c r="C490" s="41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x14ac:dyDescent="0.15">
      <c r="B491" s="41"/>
      <c r="C491" s="41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x14ac:dyDescent="0.15">
      <c r="B492" s="41"/>
      <c r="C492" s="41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x14ac:dyDescent="0.15">
      <c r="B493" s="41"/>
      <c r="C493" s="41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x14ac:dyDescent="0.15">
      <c r="B494" s="41"/>
      <c r="C494" s="41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x14ac:dyDescent="0.15">
      <c r="B495" s="41"/>
      <c r="C495" s="41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x14ac:dyDescent="0.15">
      <c r="B496" s="41"/>
      <c r="C496" s="41"/>
      <c r="D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x14ac:dyDescent="0.15">
      <c r="B497" s="41"/>
      <c r="C497" s="41"/>
      <c r="D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x14ac:dyDescent="0.15">
      <c r="B498" s="41"/>
      <c r="C498" s="41"/>
      <c r="D498" s="16"/>
      <c r="H498" s="16"/>
      <c r="I498" s="16"/>
      <c r="J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x14ac:dyDescent="0.15">
      <c r="B499" s="41"/>
      <c r="C499" s="41"/>
      <c r="D499" s="16"/>
      <c r="J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x14ac:dyDescent="0.15">
      <c r="B500" s="41"/>
      <c r="C500" s="41"/>
      <c r="D500" s="16"/>
      <c r="J500" s="16"/>
      <c r="M500" s="16"/>
      <c r="N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x14ac:dyDescent="0.15">
      <c r="B501" s="41"/>
      <c r="C501" s="41"/>
      <c r="D501" s="16"/>
      <c r="M501" s="16"/>
      <c r="N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x14ac:dyDescent="0.15">
      <c r="B502" s="41"/>
      <c r="C502" s="41"/>
      <c r="D502" s="16"/>
      <c r="M502" s="16"/>
      <c r="N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x14ac:dyDescent="0.15">
      <c r="B503" s="41"/>
      <c r="C503" s="41"/>
      <c r="D503" s="16"/>
      <c r="M503" s="16"/>
      <c r="N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x14ac:dyDescent="0.15">
      <c r="B504" s="41"/>
      <c r="C504" s="41"/>
      <c r="D504" s="16"/>
      <c r="M504" s="16"/>
      <c r="N504" s="16"/>
      <c r="R504" s="16"/>
      <c r="S504" s="16"/>
      <c r="T504" s="16"/>
      <c r="U504" s="16"/>
      <c r="V504" s="16"/>
      <c r="W504" s="16"/>
      <c r="X504" s="16"/>
      <c r="Y504" s="16"/>
    </row>
    <row r="505" spans="2:25" x14ac:dyDescent="0.15">
      <c r="B505" s="41"/>
      <c r="C505" s="41"/>
      <c r="D505" s="16"/>
      <c r="M505" s="16"/>
      <c r="N505" s="16"/>
      <c r="R505" s="16"/>
      <c r="S505" s="16"/>
      <c r="T505" s="16"/>
      <c r="U505" s="16"/>
      <c r="V505" s="16"/>
      <c r="W505" s="16"/>
      <c r="X505" s="16"/>
      <c r="Y505" s="16"/>
    </row>
    <row r="506" spans="2:25" x14ac:dyDescent="0.15">
      <c r="B506" s="41"/>
      <c r="C506" s="41"/>
      <c r="D506" s="16"/>
      <c r="M506" s="16"/>
      <c r="N506" s="16"/>
      <c r="R506" s="16"/>
      <c r="S506" s="16"/>
      <c r="T506" s="16"/>
      <c r="U506" s="16"/>
      <c r="V506" s="16"/>
      <c r="W506" s="16"/>
      <c r="X506" s="16"/>
      <c r="Y506" s="16"/>
    </row>
    <row r="507" spans="2:25" x14ac:dyDescent="0.15">
      <c r="B507" s="41"/>
      <c r="C507" s="41"/>
      <c r="D507" s="16"/>
      <c r="M507" s="16"/>
      <c r="N507" s="16"/>
      <c r="R507" s="16"/>
      <c r="S507" s="16"/>
      <c r="T507" s="16"/>
      <c r="U507" s="16"/>
      <c r="V507" s="16"/>
      <c r="W507" s="16"/>
      <c r="X507" s="16"/>
      <c r="Y507" s="16"/>
    </row>
    <row r="508" spans="2:25" x14ac:dyDescent="0.15">
      <c r="M508" s="16"/>
      <c r="N508" s="16"/>
    </row>
    <row r="509" spans="2:25" x14ac:dyDescent="0.15">
      <c r="M509" s="16"/>
      <c r="N509" s="16"/>
    </row>
  </sheetData>
  <sheetProtection sheet="1" objects="1" scenarios="1"/>
  <mergeCells count="1">
    <mergeCell ref="B1:K1"/>
  </mergeCells>
  <pageMargins left="0.75" right="0.75" top="1" bottom="1" header="0.5" footer="0.5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5"/>
  <sheetViews>
    <sheetView topLeftCell="C1" zoomScale="140" zoomScaleNormal="140" workbookViewId="0">
      <selection activeCell="H26" sqref="H26"/>
    </sheetView>
  </sheetViews>
  <sheetFormatPr baseColWidth="10" defaultColWidth="8.83203125" defaultRowHeight="13" x14ac:dyDescent="0.15"/>
  <cols>
    <col min="1" max="1" width="6.6640625" customWidth="1"/>
    <col min="2" max="3" width="14.5" customWidth="1"/>
    <col min="4" max="4" width="12.33203125" customWidth="1"/>
    <col min="5" max="6" width="13.5" customWidth="1"/>
    <col min="7" max="7" width="6" customWidth="1"/>
    <col min="8" max="9" width="13.5" customWidth="1"/>
    <col min="14" max="15" width="12" hidden="1" customWidth="1"/>
  </cols>
  <sheetData>
    <row r="1" spans="1:15" ht="16" x14ac:dyDescent="0.2">
      <c r="C1" s="182" t="s">
        <v>63</v>
      </c>
      <c r="D1" s="183"/>
      <c r="E1" s="183"/>
      <c r="F1" s="183"/>
      <c r="G1" s="184"/>
      <c r="H1" s="2"/>
      <c r="I1" s="2"/>
    </row>
    <row r="4" spans="1:15" x14ac:dyDescent="0.15">
      <c r="B4" s="1" t="str">
        <f>IF(Data!$N$16=1,Data!$B$2,IF(Data!$N$16=2,Data!$C$2,IF(Data!$N$16=3,Data!$D$2,IF(Data!$N$16=4,Data!$E$2,IF(Data!$N$16=5,Data!$F$2,IF(Data!$N$16=6,Data!$G$2,IF(Data!$N$16=7,Data!$H$2,IF(Data!$N$16=8,Data!$I$2,IF(Data!$N$16=9,Data!$J2,IF(Data!$N$16=10,Data!$K$2,""))))))))))</f>
        <v>Age</v>
      </c>
      <c r="C4" s="1" t="str">
        <f>IF(Data!$N$17=1,Data!$B$2,IF(Data!$N$17=2,Data!$C$2,IF(Data!$N$17=3,Data!$D$2,IF(Data!$N$17=4,Data!$E$2,IF(Data!$N$17=5,Data!$F$2,IF(Data!$N$17=6,Data!$G$2,IF(Data!$N$17=7,Data!$H$2,IF(Data!$N$17=8,Data!$I$2,IF(Data!$N$17=9,Data!$J2,IF(Data!$N$17=10,Data!$K$2,""))))))))))</f>
        <v>Amount $</v>
      </c>
      <c r="E4" s="2"/>
      <c r="F4" s="2"/>
    </row>
    <row r="5" spans="1:15" x14ac:dyDescent="0.15">
      <c r="A5">
        <f>IF(AND(B5&lt;&gt;""),1,"")</f>
        <v>1</v>
      </c>
      <c r="B5" s="83">
        <f>IF(AND(Data!$N$16=1,Data!B3&lt;&gt;""),Data!B3,IF(AND(Data!$N$16=2,Data!C3&lt;&gt;""),Data!C3,IF(AND(Data!$N$16=3,Data!D3&lt;&gt;""),Data!D3,IF(AND(Data!$N$16=4,Data!E3&lt;&gt;""),Data!E3,IF(AND(Data!$N$16=5,Data!F3&lt;&gt;""),Data!F3,IF(AND(Data!$N$16=6,Data!G3&lt;&gt;""),Data!G3,IF(AND(Data!$N$16=7,Data!H3&lt;&gt;""),Data!H3,IF(AND(Data!$N$16=8,Data!I3&lt;&gt;""),Data!I3,IF(AND(Data!$N$16=9,Data!J3&lt;&gt;""),Data!J3,IF(AND(Data!$N$16=10,Data!K3&lt;&gt;""),Data!K3,""))))))))))</f>
        <v>28</v>
      </c>
      <c r="C5" s="83">
        <f>IF(AND(Data!$N$17=1,Data!B3&lt;&gt;""),Data!B3,IF(AND(Data!$N$17=2,Data!C3&lt;&gt;""),Data!C3,IF(AND(Data!$N$17=3,Data!D3&lt;&gt;""),Data!D3,IF(AND(Data!$N$17=4,Data!E3&lt;&gt;""),Data!E3,IF(AND(Data!$N$17=5,Data!F3&lt;&gt;""),Data!F3,IF(AND(Data!$N$17=6,Data!G3&lt;&gt;""),Data!G3,IF(AND(Data!$N$17=7,Data!H3&lt;&gt;""),Data!H3,IF(AND(Data!$N$17=8,Data!I3&lt;&gt;""),Data!I3,IF(AND(Data!$N$17=9,Data!J3&lt;&gt;""),Data!J3,IF(AND(Data!$N$17=10,Data!K3&lt;&gt;""),Data!K3,""))))))))))</f>
        <v>1837</v>
      </c>
      <c r="E5" s="3"/>
      <c r="F5" s="3"/>
    </row>
    <row r="6" spans="1:15" x14ac:dyDescent="0.15">
      <c r="A6">
        <f>IF(AND(B6&lt;&gt;""),1+A5,"")</f>
        <v>2</v>
      </c>
      <c r="B6" s="83">
        <f>IF(AND(Data!$N$16=1,Data!B4&lt;&gt;""),Data!B4,IF(AND(Data!$N$16=2,Data!C4&lt;&gt;""),Data!C4,IF(AND(Data!$N$16=3,Data!D4&lt;&gt;""),Data!D4,IF(AND(Data!$N$16=4,Data!E4&lt;&gt;""),Data!E4,IF(AND(Data!$N$16=5,Data!F4&lt;&gt;""),Data!F4,IF(AND(Data!$N$16=6,Data!G4&lt;&gt;""),Data!G4,IF(AND(Data!$N$16=7,Data!H4&lt;&gt;""),Data!H4,IF(AND(Data!$N$16=8,Data!I4&lt;&gt;""),Data!I4,IF(AND(Data!$N$16=9,Data!J4&lt;&gt;""),Data!J4,IF(AND(Data!$N$16=10,Data!K4&lt;&gt;""),Data!K4,""))))))))))</f>
        <v>29</v>
      </c>
      <c r="C6" s="83">
        <f>IF(AND(Data!$N$17=1,Data!B4&lt;&gt;""),Data!B4,IF(AND(Data!$N$17=2,Data!C4&lt;&gt;""),Data!C4,IF(AND(Data!$N$17=3,Data!D4&lt;&gt;""),Data!D4,IF(AND(Data!$N$17=4,Data!E4&lt;&gt;""),Data!E4,IF(AND(Data!$N$17=5,Data!F4&lt;&gt;""),Data!F4,IF(AND(Data!$N$17=6,Data!G4&lt;&gt;""),Data!G4,IF(AND(Data!$N$17=7,Data!H4&lt;&gt;""),Data!H4,IF(AND(Data!$N$17=8,Data!I4&lt;&gt;""),Data!I4,IF(AND(Data!$N$17=9,Data!J4&lt;&gt;""),Data!J4,IF(AND(Data!$N$17=10,Data!K4&lt;&gt;""),Data!K4,""))))))))))</f>
        <v>1923</v>
      </c>
      <c r="N6">
        <f t="array" aca="1" ref="N6:O10" ca="1">LINEST(_var2,_var1,TRUE,TRUE)</f>
        <v>58.691765943109544</v>
      </c>
      <c r="O6">
        <f ca="1"/>
        <v>1938.1577737132816</v>
      </c>
    </row>
    <row r="7" spans="1:15" x14ac:dyDescent="0.15">
      <c r="A7">
        <f t="shared" ref="A7:A70" si="0">IF(AND(B7&lt;&gt;""),1+A6,"")</f>
        <v>3</v>
      </c>
      <c r="B7" s="83">
        <f>IF(AND(Data!$N$16=1,Data!B5&lt;&gt;""),Data!B5,IF(AND(Data!$N$16=2,Data!C5&lt;&gt;""),Data!C5,IF(AND(Data!$N$16=3,Data!D5&lt;&gt;""),Data!D5,IF(AND(Data!$N$16=4,Data!E5&lt;&gt;""),Data!E5,IF(AND(Data!$N$16=5,Data!F5&lt;&gt;""),Data!F5,IF(AND(Data!$N$16=6,Data!G5&lt;&gt;""),Data!G5,IF(AND(Data!$N$16=7,Data!H5&lt;&gt;""),Data!H5,IF(AND(Data!$N$16=8,Data!I5&lt;&gt;""),Data!I5,IF(AND(Data!$N$16=9,Data!J5&lt;&gt;""),Data!J5,IF(AND(Data!$N$16=10,Data!K5&lt;&gt;""),Data!K5,""))))))))))</f>
        <v>21</v>
      </c>
      <c r="C7" s="83">
        <f>IF(AND(Data!$N$17=1,Data!B5&lt;&gt;""),Data!B5,IF(AND(Data!$N$17=2,Data!C5&lt;&gt;""),Data!C5,IF(AND(Data!$N$17=3,Data!D5&lt;&gt;""),Data!D5,IF(AND(Data!$N$17=4,Data!E5&lt;&gt;""),Data!E5,IF(AND(Data!$N$17=5,Data!F5&lt;&gt;""),Data!F5,IF(AND(Data!$N$17=6,Data!G5&lt;&gt;""),Data!G5,IF(AND(Data!$N$17=7,Data!H5&lt;&gt;""),Data!H5,IF(AND(Data!$N$17=8,Data!I5&lt;&gt;""),Data!I5,IF(AND(Data!$N$17=9,Data!J5&lt;&gt;""),Data!J5,IF(AND(Data!$N$17=10,Data!K5&lt;&gt;""),Data!K5,""))))))))))</f>
        <v>2448</v>
      </c>
      <c r="N7">
        <f ca="1"/>
        <v>7.866023199542604</v>
      </c>
      <c r="O7">
        <f ca="1"/>
        <v>302.33983411228519</v>
      </c>
    </row>
    <row r="8" spans="1:15" x14ac:dyDescent="0.15">
      <c r="A8">
        <f t="shared" si="0"/>
        <v>4</v>
      </c>
      <c r="B8" s="83">
        <f>IF(AND(Data!$N$16=1,Data!B6&lt;&gt;""),Data!B6,IF(AND(Data!$N$16=2,Data!C6&lt;&gt;""),Data!C6,IF(AND(Data!$N$16=3,Data!D6&lt;&gt;""),Data!D6,IF(AND(Data!$N$16=4,Data!E6&lt;&gt;""),Data!E6,IF(AND(Data!$N$16=5,Data!F6&lt;&gt;""),Data!F6,IF(AND(Data!$N$16=6,Data!G6&lt;&gt;""),Data!G6,IF(AND(Data!$N$16=7,Data!H6&lt;&gt;""),Data!H6,IF(AND(Data!$N$16=8,Data!I6&lt;&gt;""),Data!I6,IF(AND(Data!$N$16=9,Data!J6&lt;&gt;""),Data!J6,IF(AND(Data!$N$16=10,Data!K6&lt;&gt;""),Data!K6,""))))))))))</f>
        <v>26</v>
      </c>
      <c r="C8" s="83">
        <f>IF(AND(Data!$N$17=1,Data!B6&lt;&gt;""),Data!B6,IF(AND(Data!$N$17=2,Data!C6&lt;&gt;""),Data!C6,IF(AND(Data!$N$17=3,Data!D6&lt;&gt;""),Data!D6,IF(AND(Data!$N$17=4,Data!E6&lt;&gt;""),Data!E6,IF(AND(Data!$N$17=5,Data!F6&lt;&gt;""),Data!F6,IF(AND(Data!$N$17=6,Data!G6&lt;&gt;""),Data!G6,IF(AND(Data!$N$17=7,Data!H6&lt;&gt;""),Data!H6,IF(AND(Data!$N$17=8,Data!I6&lt;&gt;""),Data!I6,IF(AND(Data!$N$17=9,Data!J6&lt;&gt;""),Data!J6,IF(AND(Data!$N$17=10,Data!K6&lt;&gt;""),Data!K6,""))))))))))</f>
        <v>2477</v>
      </c>
      <c r="N8">
        <f ca="1"/>
        <v>0.34223835298522925</v>
      </c>
      <c r="O8">
        <f ca="1"/>
        <v>790.60955785146234</v>
      </c>
    </row>
    <row r="9" spans="1:15" x14ac:dyDescent="0.15">
      <c r="A9">
        <f t="shared" si="0"/>
        <v>5</v>
      </c>
      <c r="B9" s="83">
        <f>IF(AND(Data!$N$16=1,Data!B7&lt;&gt;""),Data!B7,IF(AND(Data!$N$16=2,Data!C7&lt;&gt;""),Data!C7,IF(AND(Data!$N$16=3,Data!D7&lt;&gt;""),Data!D7,IF(AND(Data!$N$16=4,Data!E7&lt;&gt;""),Data!E7,IF(AND(Data!$N$16=5,Data!F7&lt;&gt;""),Data!F7,IF(AND(Data!$N$16=6,Data!G7&lt;&gt;""),Data!G7,IF(AND(Data!$N$16=7,Data!H7&lt;&gt;""),Data!H7,IF(AND(Data!$N$16=8,Data!I7&lt;&gt;""),Data!I7,IF(AND(Data!$N$16=9,Data!J7&lt;&gt;""),Data!J7,IF(AND(Data!$N$16=10,Data!K7&lt;&gt;""),Data!K7,""))))))))))</f>
        <v>26</v>
      </c>
      <c r="C9" s="83">
        <f>IF(AND(Data!$N$17=1,Data!B7&lt;&gt;""),Data!B7,IF(AND(Data!$N$17=2,Data!C7&lt;&gt;""),Data!C7,IF(AND(Data!$N$17=3,Data!D7&lt;&gt;""),Data!D7,IF(AND(Data!$N$17=4,Data!E7&lt;&gt;""),Data!E7,IF(AND(Data!$N$17=5,Data!F7&lt;&gt;""),Data!F7,IF(AND(Data!$N$17=6,Data!G7&lt;&gt;""),Data!G7,IF(AND(Data!$N$17=7,Data!H7&lt;&gt;""),Data!H7,IF(AND(Data!$N$17=8,Data!I7&lt;&gt;""),Data!I7,IF(AND(Data!$N$17=9,Data!J7&lt;&gt;""),Data!J7,IF(AND(Data!$N$17=10,Data!K7&lt;&gt;""),Data!K7,""))))))))))</f>
        <v>2512</v>
      </c>
      <c r="N9">
        <f ca="1"/>
        <v>55.672908166074933</v>
      </c>
      <c r="O9">
        <f ca="1"/>
        <v>107</v>
      </c>
    </row>
    <row r="10" spans="1:15" x14ac:dyDescent="0.15">
      <c r="A10">
        <f t="shared" si="0"/>
        <v>6</v>
      </c>
      <c r="B10" s="83">
        <f>IF(AND(Data!$N$16=1,Data!B8&lt;&gt;""),Data!B8,IF(AND(Data!$N$16=2,Data!C8&lt;&gt;""),Data!C8,IF(AND(Data!$N$16=3,Data!D8&lt;&gt;""),Data!D8,IF(AND(Data!$N$16=4,Data!E8&lt;&gt;""),Data!E8,IF(AND(Data!$N$16=5,Data!F8&lt;&gt;""),Data!F8,IF(AND(Data!$N$16=6,Data!G8&lt;&gt;""),Data!G8,IF(AND(Data!$N$16=7,Data!H8&lt;&gt;""),Data!H8,IF(AND(Data!$N$16=8,Data!I8&lt;&gt;""),Data!I8,IF(AND(Data!$N$16=9,Data!J8&lt;&gt;""),Data!J8,IF(AND(Data!$N$16=10,Data!K8&lt;&gt;""),Data!K8,""))))))))))</f>
        <v>21</v>
      </c>
      <c r="C10" s="83">
        <f>IF(AND(Data!$N$17=1,Data!B8&lt;&gt;""),Data!B8,IF(AND(Data!$N$17=2,Data!C8&lt;&gt;""),Data!C8,IF(AND(Data!$N$17=3,Data!D8&lt;&gt;""),Data!D8,IF(AND(Data!$N$17=4,Data!E8&lt;&gt;""),Data!E8,IF(AND(Data!$N$17=5,Data!F8&lt;&gt;""),Data!F8,IF(AND(Data!$N$17=6,Data!G8&lt;&gt;""),Data!G8,IF(AND(Data!$N$17=7,Data!H8&lt;&gt;""),Data!H8,IF(AND(Data!$N$17=8,Data!I8&lt;&gt;""),Data!I8,IF(AND(Data!$N$17=9,Data!J8&lt;&gt;""),Data!J8,IF(AND(Data!$N$17=10,Data!K8&lt;&gt;""),Data!K8,""))))))))))</f>
        <v>2514</v>
      </c>
      <c r="N10">
        <f ca="1"/>
        <v>34799101.328408703</v>
      </c>
      <c r="O10">
        <f ca="1"/>
        <v>66881791.607371077</v>
      </c>
    </row>
    <row r="11" spans="1:15" x14ac:dyDescent="0.15">
      <c r="A11">
        <f t="shared" si="0"/>
        <v>7</v>
      </c>
      <c r="B11" s="83">
        <f>IF(AND(Data!$N$16=1,Data!B9&lt;&gt;""),Data!B9,IF(AND(Data!$N$16=2,Data!C9&lt;&gt;""),Data!C9,IF(AND(Data!$N$16=3,Data!D9&lt;&gt;""),Data!D9,IF(AND(Data!$N$16=4,Data!E9&lt;&gt;""),Data!E9,IF(AND(Data!$N$16=5,Data!F9&lt;&gt;""),Data!F9,IF(AND(Data!$N$16=6,Data!G9&lt;&gt;""),Data!G9,IF(AND(Data!$N$16=7,Data!H9&lt;&gt;""),Data!H9,IF(AND(Data!$N$16=8,Data!I9&lt;&gt;""),Data!I9,IF(AND(Data!$N$16=9,Data!J9&lt;&gt;""),Data!J9,IF(AND(Data!$N$16=10,Data!K9&lt;&gt;""),Data!K9,""))))))))))</f>
        <v>23</v>
      </c>
      <c r="C11" s="83">
        <f>IF(AND(Data!$N$17=1,Data!B9&lt;&gt;""),Data!B9,IF(AND(Data!$N$17=2,Data!C9&lt;&gt;""),Data!C9,IF(AND(Data!$N$17=3,Data!D9&lt;&gt;""),Data!D9,IF(AND(Data!$N$17=4,Data!E9&lt;&gt;""),Data!E9,IF(AND(Data!$N$17=5,Data!F9&lt;&gt;""),Data!F9,IF(AND(Data!$N$17=6,Data!G9&lt;&gt;""),Data!G9,IF(AND(Data!$N$17=7,Data!H9&lt;&gt;""),Data!H9,IF(AND(Data!$N$17=8,Data!I9&lt;&gt;""),Data!I9,IF(AND(Data!$N$17=9,Data!J9&lt;&gt;""),Data!J9,IF(AND(Data!$N$17=10,Data!K9&lt;&gt;""),Data!K9,""))))))))))</f>
        <v>2544</v>
      </c>
    </row>
    <row r="12" spans="1:15" x14ac:dyDescent="0.15">
      <c r="A12">
        <f t="shared" si="0"/>
        <v>8</v>
      </c>
      <c r="B12" s="83">
        <f>IF(AND(Data!$N$16=1,Data!B10&lt;&gt;""),Data!B10,IF(AND(Data!$N$16=2,Data!C10&lt;&gt;""),Data!C10,IF(AND(Data!$N$16=3,Data!D10&lt;&gt;""),Data!D10,IF(AND(Data!$N$16=4,Data!E10&lt;&gt;""),Data!E10,IF(AND(Data!$N$16=5,Data!F10&lt;&gt;""),Data!F10,IF(AND(Data!$N$16=6,Data!G10&lt;&gt;""),Data!G10,IF(AND(Data!$N$16=7,Data!H10&lt;&gt;""),Data!H10,IF(AND(Data!$N$16=8,Data!I10&lt;&gt;""),Data!I10,IF(AND(Data!$N$16=9,Data!J10&lt;&gt;""),Data!J10,IF(AND(Data!$N$16=10,Data!K10&lt;&gt;""),Data!K10,""))))))))))</f>
        <v>29</v>
      </c>
      <c r="C12" s="83">
        <f>IF(AND(Data!$N$17=1,Data!B10&lt;&gt;""),Data!B10,IF(AND(Data!$N$17=2,Data!C10&lt;&gt;""),Data!C10,IF(AND(Data!$N$17=3,Data!D10&lt;&gt;""),Data!D10,IF(AND(Data!$N$17=4,Data!E10&lt;&gt;""),Data!E10,IF(AND(Data!$N$17=5,Data!F10&lt;&gt;""),Data!F10,IF(AND(Data!$N$17=6,Data!G10&lt;&gt;""),Data!G10,IF(AND(Data!$N$17=7,Data!H10&lt;&gt;""),Data!H10,IF(AND(Data!$N$17=8,Data!I10&lt;&gt;""),Data!I10,IF(AND(Data!$N$17=9,Data!J10&lt;&gt;""),Data!J10,IF(AND(Data!$N$17=10,Data!K10&lt;&gt;""),Data!K10,""))))))))))</f>
        <v>2578</v>
      </c>
    </row>
    <row r="13" spans="1:15" x14ac:dyDescent="0.15">
      <c r="A13">
        <f t="shared" si="0"/>
        <v>9</v>
      </c>
      <c r="B13" s="83">
        <f>IF(AND(Data!$N$16=1,Data!B11&lt;&gt;""),Data!B11,IF(AND(Data!$N$16=2,Data!C11&lt;&gt;""),Data!C11,IF(AND(Data!$N$16=3,Data!D11&lt;&gt;""),Data!D11,IF(AND(Data!$N$16=4,Data!E11&lt;&gt;""),Data!E11,IF(AND(Data!$N$16=5,Data!F11&lt;&gt;""),Data!F11,IF(AND(Data!$N$16=6,Data!G11&lt;&gt;""),Data!G11,IF(AND(Data!$N$16=7,Data!H11&lt;&gt;""),Data!H11,IF(AND(Data!$N$16=8,Data!I11&lt;&gt;""),Data!I11,IF(AND(Data!$N$16=9,Data!J11&lt;&gt;""),Data!J11,IF(AND(Data!$N$16=10,Data!K11&lt;&gt;""),Data!K11,""))))))))))</f>
        <v>32</v>
      </c>
      <c r="C13" s="83">
        <f>IF(AND(Data!$N$17=1,Data!B11&lt;&gt;""),Data!B11,IF(AND(Data!$N$17=2,Data!C11&lt;&gt;""),Data!C11,IF(AND(Data!$N$17=3,Data!D11&lt;&gt;""),Data!D11,IF(AND(Data!$N$17=4,Data!E11&lt;&gt;""),Data!E11,IF(AND(Data!$N$17=5,Data!F11&lt;&gt;""),Data!F11,IF(AND(Data!$N$17=6,Data!G11&lt;&gt;""),Data!G11,IF(AND(Data!$N$17=7,Data!H11&lt;&gt;""),Data!H11,IF(AND(Data!$N$17=8,Data!I11&lt;&gt;""),Data!I11,IF(AND(Data!$N$17=9,Data!J11&lt;&gt;""),Data!J11,IF(AND(Data!$N$17=10,Data!K11&lt;&gt;""),Data!K11,""))))))))))</f>
        <v>2583</v>
      </c>
    </row>
    <row r="14" spans="1:15" x14ac:dyDescent="0.15">
      <c r="A14">
        <f t="shared" si="0"/>
        <v>10</v>
      </c>
      <c r="B14" s="83">
        <f>IF(AND(Data!$N$16=1,Data!B12&lt;&gt;""),Data!B12,IF(AND(Data!$N$16=2,Data!C12&lt;&gt;""),Data!C12,IF(AND(Data!$N$16=3,Data!D12&lt;&gt;""),Data!D12,IF(AND(Data!$N$16=4,Data!E12&lt;&gt;""),Data!E12,IF(AND(Data!$N$16=5,Data!F12&lt;&gt;""),Data!F12,IF(AND(Data!$N$16=6,Data!G12&lt;&gt;""),Data!G12,IF(AND(Data!$N$16=7,Data!H12&lt;&gt;""),Data!H12,IF(AND(Data!$N$16=8,Data!I12&lt;&gt;""),Data!I12,IF(AND(Data!$N$16=9,Data!J12&lt;&gt;""),Data!J12,IF(AND(Data!$N$16=10,Data!K12&lt;&gt;""),Data!K12,""))))))))))</f>
        <v>31</v>
      </c>
      <c r="C14" s="83">
        <f>IF(AND(Data!$N$17=1,Data!B12&lt;&gt;""),Data!B12,IF(AND(Data!$N$17=2,Data!C12&lt;&gt;""),Data!C12,IF(AND(Data!$N$17=3,Data!D12&lt;&gt;""),Data!D12,IF(AND(Data!$N$17=4,Data!E12&lt;&gt;""),Data!E12,IF(AND(Data!$N$17=5,Data!F12&lt;&gt;""),Data!F12,IF(AND(Data!$N$17=6,Data!G12&lt;&gt;""),Data!G12,IF(AND(Data!$N$17=7,Data!H12&lt;&gt;""),Data!H12,IF(AND(Data!$N$17=8,Data!I12&lt;&gt;""),Data!I12,IF(AND(Data!$N$17=9,Data!J12&lt;&gt;""),Data!J12,IF(AND(Data!$N$17=10,Data!K12&lt;&gt;""),Data!K12,""))))))))))</f>
        <v>2600</v>
      </c>
    </row>
    <row r="15" spans="1:15" x14ac:dyDescent="0.15">
      <c r="A15">
        <f t="shared" si="0"/>
        <v>11</v>
      </c>
      <c r="B15" s="83">
        <f>IF(AND(Data!$N$16=1,Data!B13&lt;&gt;""),Data!B13,IF(AND(Data!$N$16=2,Data!C13&lt;&gt;""),Data!C13,IF(AND(Data!$N$16=3,Data!D13&lt;&gt;""),Data!D13,IF(AND(Data!$N$16=4,Data!E13&lt;&gt;""),Data!E13,IF(AND(Data!$N$16=5,Data!F13&lt;&gt;""),Data!F13,IF(AND(Data!$N$16=6,Data!G13&lt;&gt;""),Data!G13,IF(AND(Data!$N$16=7,Data!H13&lt;&gt;""),Data!H13,IF(AND(Data!$N$16=8,Data!I13&lt;&gt;""),Data!I13,IF(AND(Data!$N$16=9,Data!J13&lt;&gt;""),Data!J13,IF(AND(Data!$N$16=10,Data!K13&lt;&gt;""),Data!K13,""))))))))))</f>
        <v>31</v>
      </c>
      <c r="C15" s="83">
        <f>IF(AND(Data!$N$17=1,Data!B13&lt;&gt;""),Data!B13,IF(AND(Data!$N$17=2,Data!C13&lt;&gt;""),Data!C13,IF(AND(Data!$N$17=3,Data!D13&lt;&gt;""),Data!D13,IF(AND(Data!$N$17=4,Data!E13&lt;&gt;""),Data!E13,IF(AND(Data!$N$17=5,Data!F13&lt;&gt;""),Data!F13,IF(AND(Data!$N$17=6,Data!G13&lt;&gt;""),Data!G13,IF(AND(Data!$N$17=7,Data!H13&lt;&gt;""),Data!H13,IF(AND(Data!$N$17=8,Data!I13&lt;&gt;""),Data!I13,IF(AND(Data!$N$17=9,Data!J13&lt;&gt;""),Data!J13,IF(AND(Data!$N$17=10,Data!K13&lt;&gt;""),Data!K13,""))))))))))</f>
        <v>2600</v>
      </c>
    </row>
    <row r="16" spans="1:15" x14ac:dyDescent="0.15">
      <c r="A16">
        <f t="shared" si="0"/>
        <v>12</v>
      </c>
      <c r="B16" s="83">
        <f>IF(AND(Data!$N$16=1,Data!B14&lt;&gt;""),Data!B14,IF(AND(Data!$N$16=2,Data!C14&lt;&gt;""),Data!C14,IF(AND(Data!$N$16=3,Data!D14&lt;&gt;""),Data!D14,IF(AND(Data!$N$16=4,Data!E14&lt;&gt;""),Data!E14,IF(AND(Data!$N$16=5,Data!F14&lt;&gt;""),Data!F14,IF(AND(Data!$N$16=6,Data!G14&lt;&gt;""),Data!G14,IF(AND(Data!$N$16=7,Data!H14&lt;&gt;""),Data!H14,IF(AND(Data!$N$16=8,Data!I14&lt;&gt;""),Data!I14,IF(AND(Data!$N$16=9,Data!J14&lt;&gt;""),Data!J14,IF(AND(Data!$N$16=10,Data!K14&lt;&gt;""),Data!K14,""))))))))))</f>
        <v>23</v>
      </c>
      <c r="C16" s="83">
        <f>IF(AND(Data!$N$17=1,Data!B14&lt;&gt;""),Data!B14,IF(AND(Data!$N$17=2,Data!C14&lt;&gt;""),Data!C14,IF(AND(Data!$N$17=3,Data!D14&lt;&gt;""),Data!D14,IF(AND(Data!$N$17=4,Data!E14&lt;&gt;""),Data!E14,IF(AND(Data!$N$17=5,Data!F14&lt;&gt;""),Data!F14,IF(AND(Data!$N$17=6,Data!G14&lt;&gt;""),Data!G14,IF(AND(Data!$N$17=7,Data!H14&lt;&gt;""),Data!H14,IF(AND(Data!$N$17=8,Data!I14&lt;&gt;""),Data!I14,IF(AND(Data!$N$17=9,Data!J14&lt;&gt;""),Data!J14,IF(AND(Data!$N$17=10,Data!K14&lt;&gt;""),Data!K14,""))))))))))</f>
        <v>2601</v>
      </c>
    </row>
    <row r="17" spans="1:9" x14ac:dyDescent="0.15">
      <c r="A17">
        <f t="shared" si="0"/>
        <v>13</v>
      </c>
      <c r="B17" s="83">
        <f>IF(AND(Data!$N$16=1,Data!B15&lt;&gt;""),Data!B15,IF(AND(Data!$N$16=2,Data!C15&lt;&gt;""),Data!C15,IF(AND(Data!$N$16=3,Data!D15&lt;&gt;""),Data!D15,IF(AND(Data!$N$16=4,Data!E15&lt;&gt;""),Data!E15,IF(AND(Data!$N$16=5,Data!F15&lt;&gt;""),Data!F15,IF(AND(Data!$N$16=6,Data!G15&lt;&gt;""),Data!G15,IF(AND(Data!$N$16=7,Data!H15&lt;&gt;""),Data!H15,IF(AND(Data!$N$16=8,Data!I15&lt;&gt;""),Data!I15,IF(AND(Data!$N$16=9,Data!J15&lt;&gt;""),Data!J15,IF(AND(Data!$N$16=10,Data!K15&lt;&gt;""),Data!K15,""))))))))))</f>
        <v>34</v>
      </c>
      <c r="C17" s="83">
        <f>IF(AND(Data!$N$17=1,Data!B15&lt;&gt;""),Data!B15,IF(AND(Data!$N$17=2,Data!C15&lt;&gt;""),Data!C15,IF(AND(Data!$N$17=3,Data!D15&lt;&gt;""),Data!D15,IF(AND(Data!$N$17=4,Data!E15&lt;&gt;""),Data!E15,IF(AND(Data!$N$17=5,Data!F15&lt;&gt;""),Data!F15,IF(AND(Data!$N$17=6,Data!G15&lt;&gt;""),Data!G15,IF(AND(Data!$N$17=7,Data!H15&lt;&gt;""),Data!H15,IF(AND(Data!$N$17=8,Data!I15&lt;&gt;""),Data!I15,IF(AND(Data!$N$17=9,Data!J15&lt;&gt;""),Data!J15,IF(AND(Data!$N$17=10,Data!K15&lt;&gt;""),Data!K15,""))))))))))</f>
        <v>2705</v>
      </c>
    </row>
    <row r="18" spans="1:9" x14ac:dyDescent="0.15">
      <c r="A18">
        <f t="shared" si="0"/>
        <v>14</v>
      </c>
      <c r="B18" s="83">
        <f>IF(AND(Data!$N$16=1,Data!B16&lt;&gt;""),Data!B16,IF(AND(Data!$N$16=2,Data!C16&lt;&gt;""),Data!C16,IF(AND(Data!$N$16=3,Data!D16&lt;&gt;""),Data!D16,IF(AND(Data!$N$16=4,Data!E16&lt;&gt;""),Data!E16,IF(AND(Data!$N$16=5,Data!F16&lt;&gt;""),Data!F16,IF(AND(Data!$N$16=6,Data!G16&lt;&gt;""),Data!G16,IF(AND(Data!$N$16=7,Data!H16&lt;&gt;""),Data!H16,IF(AND(Data!$N$16=8,Data!I16&lt;&gt;""),Data!I16,IF(AND(Data!$N$16=9,Data!J16&lt;&gt;""),Data!J16,IF(AND(Data!$N$16=10,Data!K16&lt;&gt;""),Data!K16,""))))))))))</f>
        <v>31</v>
      </c>
      <c r="C18" s="83">
        <f>IF(AND(Data!$N$17=1,Data!B16&lt;&gt;""),Data!B16,IF(AND(Data!$N$17=2,Data!C16&lt;&gt;""),Data!C16,IF(AND(Data!$N$17=3,Data!D16&lt;&gt;""),Data!D16,IF(AND(Data!$N$17=4,Data!E16&lt;&gt;""),Data!E16,IF(AND(Data!$N$17=5,Data!F16&lt;&gt;""),Data!F16,IF(AND(Data!$N$17=6,Data!G16&lt;&gt;""),Data!G16,IF(AND(Data!$N$17=7,Data!H16&lt;&gt;""),Data!H16,IF(AND(Data!$N$17=8,Data!I16&lt;&gt;""),Data!I16,IF(AND(Data!$N$17=9,Data!J16&lt;&gt;""),Data!J16,IF(AND(Data!$N$17=10,Data!K16&lt;&gt;""),Data!K16,""))))))))))</f>
        <v>2731</v>
      </c>
    </row>
    <row r="19" spans="1:9" x14ac:dyDescent="0.15">
      <c r="A19">
        <f t="shared" si="0"/>
        <v>15</v>
      </c>
      <c r="B19" s="83">
        <f>IF(AND(Data!$N$16=1,Data!B17&lt;&gt;""),Data!B17,IF(AND(Data!$N$16=2,Data!C17&lt;&gt;""),Data!C17,IF(AND(Data!$N$16=3,Data!D17&lt;&gt;""),Data!D17,IF(AND(Data!$N$16=4,Data!E17&lt;&gt;""),Data!E17,IF(AND(Data!$N$16=5,Data!F17&lt;&gt;""),Data!F17,IF(AND(Data!$N$16=6,Data!G17&lt;&gt;""),Data!G17,IF(AND(Data!$N$16=7,Data!H17&lt;&gt;""),Data!H17,IF(AND(Data!$N$16=8,Data!I17&lt;&gt;""),Data!I17,IF(AND(Data!$N$16=9,Data!J17&lt;&gt;""),Data!J17,IF(AND(Data!$N$16=10,Data!K17&lt;&gt;""),Data!K17,""))))))))))</f>
        <v>33</v>
      </c>
      <c r="C19" s="83">
        <f>IF(AND(Data!$N$17=1,Data!B17&lt;&gt;""),Data!B17,IF(AND(Data!$N$17=2,Data!C17&lt;&gt;""),Data!C17,IF(AND(Data!$N$17=3,Data!D17&lt;&gt;""),Data!D17,IF(AND(Data!$N$17=4,Data!E17&lt;&gt;""),Data!E17,IF(AND(Data!$N$17=5,Data!F17&lt;&gt;""),Data!F17,IF(AND(Data!$N$17=6,Data!G17&lt;&gt;""),Data!G17,IF(AND(Data!$N$17=7,Data!H17&lt;&gt;""),Data!H17,IF(AND(Data!$N$17=8,Data!I17&lt;&gt;""),Data!I17,IF(AND(Data!$N$17=9,Data!J17&lt;&gt;""),Data!J17,IF(AND(Data!$N$17=10,Data!K17&lt;&gt;""),Data!K17,""))))))))))</f>
        <v>2731</v>
      </c>
    </row>
    <row r="20" spans="1:9" x14ac:dyDescent="0.15">
      <c r="A20">
        <f t="shared" si="0"/>
        <v>16</v>
      </c>
      <c r="B20" s="83">
        <f>IF(AND(Data!$N$16=1,Data!B18&lt;&gt;""),Data!B18,IF(AND(Data!$N$16=2,Data!C18&lt;&gt;""),Data!C18,IF(AND(Data!$N$16=3,Data!D18&lt;&gt;""),Data!D18,IF(AND(Data!$N$16=4,Data!E18&lt;&gt;""),Data!E18,IF(AND(Data!$N$16=5,Data!F18&lt;&gt;""),Data!F18,IF(AND(Data!$N$16=6,Data!G18&lt;&gt;""),Data!G18,IF(AND(Data!$N$16=7,Data!H18&lt;&gt;""),Data!H18,IF(AND(Data!$N$16=8,Data!I18&lt;&gt;""),Data!I18,IF(AND(Data!$N$16=9,Data!J18&lt;&gt;""),Data!J18,IF(AND(Data!$N$16=10,Data!K18&lt;&gt;""),Data!K18,""))))))))))</f>
        <v>22</v>
      </c>
      <c r="C20" s="83">
        <f>IF(AND(Data!$N$17=1,Data!B18&lt;&gt;""),Data!B18,IF(AND(Data!$N$17=2,Data!C18&lt;&gt;""),Data!C18,IF(AND(Data!$N$17=3,Data!D18&lt;&gt;""),Data!D18,IF(AND(Data!$N$17=4,Data!E18&lt;&gt;""),Data!E18,IF(AND(Data!$N$17=5,Data!F18&lt;&gt;""),Data!F18,IF(AND(Data!$N$17=6,Data!G18&lt;&gt;""),Data!G18,IF(AND(Data!$N$17=7,Data!H18&lt;&gt;""),Data!H18,IF(AND(Data!$N$17=8,Data!I18&lt;&gt;""),Data!I18,IF(AND(Data!$N$17=9,Data!J18&lt;&gt;""),Data!J18,IF(AND(Data!$N$17=10,Data!K18&lt;&gt;""),Data!K18,""))))))))))</f>
        <v>2789</v>
      </c>
    </row>
    <row r="21" spans="1:9" x14ac:dyDescent="0.15">
      <c r="A21">
        <f t="shared" si="0"/>
        <v>17</v>
      </c>
      <c r="B21" s="83">
        <f>IF(AND(Data!$N$16=1,Data!B19&lt;&gt;""),Data!B19,IF(AND(Data!$N$16=2,Data!C19&lt;&gt;""),Data!C19,IF(AND(Data!$N$16=3,Data!D19&lt;&gt;""),Data!D19,IF(AND(Data!$N$16=4,Data!E19&lt;&gt;""),Data!E19,IF(AND(Data!$N$16=5,Data!F19&lt;&gt;""),Data!F19,IF(AND(Data!$N$16=6,Data!G19&lt;&gt;""),Data!G19,IF(AND(Data!$N$16=7,Data!H19&lt;&gt;""),Data!H19,IF(AND(Data!$N$16=8,Data!I19&lt;&gt;""),Data!I19,IF(AND(Data!$N$16=9,Data!J19&lt;&gt;""),Data!J19,IF(AND(Data!$N$16=10,Data!K19&lt;&gt;""),Data!K19,""))))))))))</f>
        <v>25</v>
      </c>
      <c r="C21" s="83">
        <f>IF(AND(Data!$N$17=1,Data!B19&lt;&gt;""),Data!B19,IF(AND(Data!$N$17=2,Data!C19&lt;&gt;""),Data!C19,IF(AND(Data!$N$17=3,Data!D19&lt;&gt;""),Data!D19,IF(AND(Data!$N$17=4,Data!E19&lt;&gt;""),Data!E19,IF(AND(Data!$N$17=5,Data!F19&lt;&gt;""),Data!F19,IF(AND(Data!$N$17=6,Data!G19&lt;&gt;""),Data!G19,IF(AND(Data!$N$17=7,Data!H19&lt;&gt;""),Data!H19,IF(AND(Data!$N$17=8,Data!I19&lt;&gt;""),Data!I19,IF(AND(Data!$N$17=9,Data!J19&lt;&gt;""),Data!J19,IF(AND(Data!$N$17=10,Data!K19&lt;&gt;""),Data!K19,""))))))))))</f>
        <v>2921</v>
      </c>
    </row>
    <row r="22" spans="1:9" x14ac:dyDescent="0.15">
      <c r="A22">
        <f t="shared" si="0"/>
        <v>18</v>
      </c>
      <c r="B22" s="83">
        <f>IF(AND(Data!$N$16=1,Data!B20&lt;&gt;""),Data!B20,IF(AND(Data!$N$16=2,Data!C20&lt;&gt;""),Data!C20,IF(AND(Data!$N$16=3,Data!D20&lt;&gt;""),Data!D20,IF(AND(Data!$N$16=4,Data!E20&lt;&gt;""),Data!E20,IF(AND(Data!$N$16=5,Data!F20&lt;&gt;""),Data!F20,IF(AND(Data!$N$16=6,Data!G20&lt;&gt;""),Data!G20,IF(AND(Data!$N$16=7,Data!H20&lt;&gt;""),Data!H20,IF(AND(Data!$N$16=8,Data!I20&lt;&gt;""),Data!I20,IF(AND(Data!$N$16=9,Data!J20&lt;&gt;""),Data!J20,IF(AND(Data!$N$16=10,Data!K20&lt;&gt;""),Data!K20,""))))))))))</f>
        <v>33</v>
      </c>
      <c r="C22" s="83">
        <f>IF(AND(Data!$N$17=1,Data!B20&lt;&gt;""),Data!B20,IF(AND(Data!$N$17=2,Data!C20&lt;&gt;""),Data!C20,IF(AND(Data!$N$17=3,Data!D20&lt;&gt;""),Data!D20,IF(AND(Data!$N$17=4,Data!E20&lt;&gt;""),Data!E20,IF(AND(Data!$N$17=5,Data!F20&lt;&gt;""),Data!F20,IF(AND(Data!$N$17=6,Data!G20&lt;&gt;""),Data!G20,IF(AND(Data!$N$17=7,Data!H20&lt;&gt;""),Data!H20,IF(AND(Data!$N$17=8,Data!I20&lt;&gt;""),Data!I20,IF(AND(Data!$N$17=9,Data!J20&lt;&gt;""),Data!J20,IF(AND(Data!$N$17=10,Data!K20&lt;&gt;""),Data!K20,""))))))))))</f>
        <v>2972</v>
      </c>
    </row>
    <row r="23" spans="1:9" x14ac:dyDescent="0.15">
      <c r="A23">
        <f t="shared" si="0"/>
        <v>19</v>
      </c>
      <c r="B23" s="83">
        <f>IF(AND(Data!$N$16=1,Data!B21&lt;&gt;""),Data!B21,IF(AND(Data!$N$16=2,Data!C21&lt;&gt;""),Data!C21,IF(AND(Data!$N$16=3,Data!D21&lt;&gt;""),Data!D21,IF(AND(Data!$N$16=4,Data!E21&lt;&gt;""),Data!E21,IF(AND(Data!$N$16=5,Data!F21&lt;&gt;""),Data!F21,IF(AND(Data!$N$16=6,Data!G21&lt;&gt;""),Data!G21,IF(AND(Data!$N$16=7,Data!H21&lt;&gt;""),Data!H21,IF(AND(Data!$N$16=8,Data!I21&lt;&gt;""),Data!I21,IF(AND(Data!$N$16=9,Data!J21&lt;&gt;""),Data!J21,IF(AND(Data!$N$16=10,Data!K21&lt;&gt;""),Data!K21,""))))))))))</f>
        <v>38</v>
      </c>
      <c r="C23" s="83">
        <f>IF(AND(Data!$N$17=1,Data!B21&lt;&gt;""),Data!B21,IF(AND(Data!$N$17=2,Data!C21&lt;&gt;""),Data!C21,IF(AND(Data!$N$17=3,Data!D21&lt;&gt;""),Data!D21,IF(AND(Data!$N$17=4,Data!E21&lt;&gt;""),Data!E21,IF(AND(Data!$N$17=5,Data!F21&lt;&gt;""),Data!F21,IF(AND(Data!$N$17=6,Data!G21&lt;&gt;""),Data!G21,IF(AND(Data!$N$17=7,Data!H21&lt;&gt;""),Data!H21,IF(AND(Data!$N$17=8,Data!I21&lt;&gt;""),Data!I21,IF(AND(Data!$N$17=9,Data!J21&lt;&gt;""),Data!J21,IF(AND(Data!$N$17=10,Data!K21&lt;&gt;""),Data!K21,""))))))))))</f>
        <v>2995</v>
      </c>
      <c r="E23" s="189" t="s">
        <v>17</v>
      </c>
      <c r="F23" s="190"/>
      <c r="G23" s="190"/>
      <c r="H23" s="190"/>
      <c r="I23" s="191"/>
    </row>
    <row r="24" spans="1:9" x14ac:dyDescent="0.15">
      <c r="A24">
        <f t="shared" si="0"/>
        <v>20</v>
      </c>
      <c r="B24" s="83">
        <f>IF(AND(Data!$N$16=1,Data!B22&lt;&gt;""),Data!B22,IF(AND(Data!$N$16=2,Data!C22&lt;&gt;""),Data!C22,IF(AND(Data!$N$16=3,Data!D22&lt;&gt;""),Data!D22,IF(AND(Data!$N$16=4,Data!E22&lt;&gt;""),Data!E22,IF(AND(Data!$N$16=5,Data!F22&lt;&gt;""),Data!F22,IF(AND(Data!$N$16=6,Data!G22&lt;&gt;""),Data!G22,IF(AND(Data!$N$16=7,Data!H22&lt;&gt;""),Data!H22,IF(AND(Data!$N$16=8,Data!I22&lt;&gt;""),Data!I22,IF(AND(Data!$N$16=9,Data!J22&lt;&gt;""),Data!J22,IF(AND(Data!$N$16=10,Data!K22&lt;&gt;""),Data!K22,""))))))))))</f>
        <v>36</v>
      </c>
      <c r="C24" s="83">
        <f>IF(AND(Data!$N$17=1,Data!B22&lt;&gt;""),Data!B22,IF(AND(Data!$N$17=2,Data!C22&lt;&gt;""),Data!C22,IF(AND(Data!$N$17=3,Data!D22&lt;&gt;""),Data!D22,IF(AND(Data!$N$17=4,Data!E22&lt;&gt;""),Data!E22,IF(AND(Data!$N$17=5,Data!F22&lt;&gt;""),Data!F22,IF(AND(Data!$N$17=6,Data!G22&lt;&gt;""),Data!G22,IF(AND(Data!$N$17=7,Data!H22&lt;&gt;""),Data!H22,IF(AND(Data!$N$17=8,Data!I22&lt;&gt;""),Data!I22,IF(AND(Data!$N$17=9,Data!J22&lt;&gt;""),Data!J22,IF(AND(Data!$N$17=10,Data!K22&lt;&gt;""),Data!K22,""))))))))))</f>
        <v>3020</v>
      </c>
      <c r="E24" s="17"/>
      <c r="F24" s="18"/>
      <c r="G24" s="20"/>
    </row>
    <row r="25" spans="1:9" x14ac:dyDescent="0.15">
      <c r="A25">
        <f t="shared" si="0"/>
        <v>21</v>
      </c>
      <c r="B25" s="83">
        <f>IF(AND(Data!$N$16=1,Data!B23&lt;&gt;""),Data!B23,IF(AND(Data!$N$16=2,Data!C23&lt;&gt;""),Data!C23,IF(AND(Data!$N$16=3,Data!D23&lt;&gt;""),Data!D23,IF(AND(Data!$N$16=4,Data!E23&lt;&gt;""),Data!E23,IF(AND(Data!$N$16=5,Data!F23&lt;&gt;""),Data!F23,IF(AND(Data!$N$16=6,Data!G23&lt;&gt;""),Data!G23,IF(AND(Data!$N$16=7,Data!H23&lt;&gt;""),Data!H23,IF(AND(Data!$N$16=8,Data!I23&lt;&gt;""),Data!I23,IF(AND(Data!$N$16=9,Data!J23&lt;&gt;""),Data!J23,IF(AND(Data!$N$16=10,Data!K23&lt;&gt;""),Data!K23,""))))))))))</f>
        <v>31</v>
      </c>
      <c r="C25" s="83">
        <f>IF(AND(Data!$N$17=1,Data!B23&lt;&gt;""),Data!B23,IF(AND(Data!$N$17=2,Data!C23&lt;&gt;""),Data!C23,IF(AND(Data!$N$17=3,Data!D23&lt;&gt;""),Data!D23,IF(AND(Data!$N$17=4,Data!E23&lt;&gt;""),Data!E23,IF(AND(Data!$N$17=5,Data!F23&lt;&gt;""),Data!F23,IF(AND(Data!$N$17=6,Data!G23&lt;&gt;""),Data!G23,IF(AND(Data!$N$17=7,Data!H23&lt;&gt;""),Data!H23,IF(AND(Data!$N$17=8,Data!I23&lt;&gt;""),Data!I23,IF(AND(Data!$N$17=9,Data!J23&lt;&gt;""),Data!J23,IF(AND(Data!$N$17=10,Data!K23&lt;&gt;""),Data!K23,""))))))))))</f>
        <v>3067</v>
      </c>
      <c r="E25" s="1" t="s">
        <v>1</v>
      </c>
      <c r="F25" s="5">
        <f ca="1">IF(AND(B5&lt;&gt;"",C5&lt;&gt;""),N6,"")</f>
        <v>58.691765943109544</v>
      </c>
      <c r="H25" s="1" t="s">
        <v>9</v>
      </c>
      <c r="I25" s="1" t="s">
        <v>10</v>
      </c>
    </row>
    <row r="26" spans="1:9" x14ac:dyDescent="0.15">
      <c r="A26">
        <f t="shared" si="0"/>
        <v>22</v>
      </c>
      <c r="B26" s="83">
        <f>IF(AND(Data!$N$16=1,Data!B24&lt;&gt;""),Data!B24,IF(AND(Data!$N$16=2,Data!C24&lt;&gt;""),Data!C24,IF(AND(Data!$N$16=3,Data!D24&lt;&gt;""),Data!D24,IF(AND(Data!$N$16=4,Data!E24&lt;&gt;""),Data!E24,IF(AND(Data!$N$16=5,Data!F24&lt;&gt;""),Data!F24,IF(AND(Data!$N$16=6,Data!G24&lt;&gt;""),Data!G24,IF(AND(Data!$N$16=7,Data!H24&lt;&gt;""),Data!H24,IF(AND(Data!$N$16=8,Data!I24&lt;&gt;""),Data!I24,IF(AND(Data!$N$16=9,Data!J24&lt;&gt;""),Data!J24,IF(AND(Data!$N$16=10,Data!K24&lt;&gt;""),Data!K24,""))))))))))</f>
        <v>35</v>
      </c>
      <c r="C26" s="83">
        <f>IF(AND(Data!$N$17=1,Data!B24&lt;&gt;""),Data!B24,IF(AND(Data!$N$17=2,Data!C24&lt;&gt;""),Data!C24,IF(AND(Data!$N$17=3,Data!D24&lt;&gt;""),Data!D24,IF(AND(Data!$N$17=4,Data!E24&lt;&gt;""),Data!E24,IF(AND(Data!$N$17=5,Data!F24&lt;&gt;""),Data!F24,IF(AND(Data!$N$17=6,Data!G24&lt;&gt;""),Data!G24,IF(AND(Data!$N$17=7,Data!H24&lt;&gt;""),Data!H24,IF(AND(Data!$N$17=8,Data!I24&lt;&gt;""),Data!I24,IF(AND(Data!$N$17=9,Data!J24&lt;&gt;""),Data!J24,IF(AND(Data!$N$17=10,Data!K24&lt;&gt;""),Data!K24,""))))))))))</f>
        <v>3121</v>
      </c>
      <c r="E26" s="1" t="s">
        <v>11</v>
      </c>
      <c r="F26" s="6">
        <f ca="1">IF(AND(B5&lt;&gt;"",C5&lt;&gt;""),O6,"")</f>
        <v>1938.1577737132816</v>
      </c>
      <c r="H26" s="165"/>
      <c r="I26" s="6" t="str">
        <f>IF(H26&lt;&gt;"",(F25*H26)+F26,"")</f>
        <v/>
      </c>
    </row>
    <row r="27" spans="1:9" x14ac:dyDescent="0.15">
      <c r="A27">
        <f t="shared" si="0"/>
        <v>23</v>
      </c>
      <c r="B27" s="83">
        <f>IF(AND(Data!$N$16=1,Data!B25&lt;&gt;""),Data!B25,IF(AND(Data!$N$16=2,Data!C25&lt;&gt;""),Data!C25,IF(AND(Data!$N$16=3,Data!D25&lt;&gt;""),Data!D25,IF(AND(Data!$N$16=4,Data!E25&lt;&gt;""),Data!E25,IF(AND(Data!$N$16=5,Data!F25&lt;&gt;""),Data!F25,IF(AND(Data!$N$16=6,Data!G25&lt;&gt;""),Data!G25,IF(AND(Data!$N$16=7,Data!H25&lt;&gt;""),Data!H25,IF(AND(Data!$N$16=8,Data!I25&lt;&gt;""),Data!I25,IF(AND(Data!$N$16=9,Data!J25&lt;&gt;""),Data!J25,IF(AND(Data!$N$16=10,Data!K25&lt;&gt;""),Data!K25,""))))))))))</f>
        <v>43</v>
      </c>
      <c r="C27" s="83">
        <f>IF(AND(Data!$N$17=1,Data!B25&lt;&gt;""),Data!B25,IF(AND(Data!$N$17=2,Data!C25&lt;&gt;""),Data!C25,IF(AND(Data!$N$17=3,Data!D25&lt;&gt;""),Data!D25,IF(AND(Data!$N$17=4,Data!E25&lt;&gt;""),Data!E25,IF(AND(Data!$N$17=5,Data!F25&lt;&gt;""),Data!F25,IF(AND(Data!$N$17=6,Data!G25&lt;&gt;""),Data!G25,IF(AND(Data!$N$17=7,Data!H25&lt;&gt;""),Data!H25,IF(AND(Data!$N$17=8,Data!I25&lt;&gt;""),Data!I25,IF(AND(Data!$N$17=9,Data!J25&lt;&gt;""),Data!J25,IF(AND(Data!$N$17=10,Data!K25&lt;&gt;""),Data!K25,""))))))))))</f>
        <v>3159</v>
      </c>
      <c r="E27" s="21"/>
      <c r="F27" s="18"/>
    </row>
    <row r="28" spans="1:9" ht="15" x14ac:dyDescent="0.15">
      <c r="A28">
        <f t="shared" si="0"/>
        <v>24</v>
      </c>
      <c r="B28" s="83">
        <f>IF(AND(Data!$N$16=1,Data!B26&lt;&gt;""),Data!B26,IF(AND(Data!$N$16=2,Data!C26&lt;&gt;""),Data!C26,IF(AND(Data!$N$16=3,Data!D26&lt;&gt;""),Data!D26,IF(AND(Data!$N$16=4,Data!E26&lt;&gt;""),Data!E26,IF(AND(Data!$N$16=5,Data!F26&lt;&gt;""),Data!F26,IF(AND(Data!$N$16=6,Data!G26&lt;&gt;""),Data!G26,IF(AND(Data!$N$16=7,Data!H26&lt;&gt;""),Data!H26,IF(AND(Data!$N$16=8,Data!I26&lt;&gt;""),Data!I26,IF(AND(Data!$N$16=9,Data!J26&lt;&gt;""),Data!J26,IF(AND(Data!$N$16=10,Data!K26&lt;&gt;""),Data!K26,""))))))))))</f>
        <v>44</v>
      </c>
      <c r="C28" s="83">
        <f>IF(AND(Data!$N$17=1,Data!B26&lt;&gt;""),Data!B26,IF(AND(Data!$N$17=2,Data!C26&lt;&gt;""),Data!C26,IF(AND(Data!$N$17=3,Data!D26&lt;&gt;""),Data!D26,IF(AND(Data!$N$17=4,Data!E26&lt;&gt;""),Data!E26,IF(AND(Data!$N$17=5,Data!F26&lt;&gt;""),Data!F26,IF(AND(Data!$N$17=6,Data!G26&lt;&gt;""),Data!G26,IF(AND(Data!$N$17=7,Data!H26&lt;&gt;""),Data!H26,IF(AND(Data!$N$17=8,Data!I26&lt;&gt;""),Data!I26,IF(AND(Data!$N$17=9,Data!J26&lt;&gt;""),Data!J26,IF(AND(Data!$N$17=10,Data!K26&lt;&gt;""),Data!K26,""))))))))))</f>
        <v>3259</v>
      </c>
      <c r="E28" s="15" t="s">
        <v>12</v>
      </c>
      <c r="F28" s="4">
        <f ca="1">IF(AND(B5&lt;&gt;"",C5&lt;&gt;""),N8,"")</f>
        <v>0.34223835298522925</v>
      </c>
      <c r="H28" s="15" t="s">
        <v>0</v>
      </c>
      <c r="I28" s="4">
        <f ca="1">IF(AND(B5&lt;&gt;"",C5&lt;&gt;""),CORREL(_var1, _var2),"")</f>
        <v>0.58501141269656376</v>
      </c>
    </row>
    <row r="29" spans="1:9" x14ac:dyDescent="0.15">
      <c r="A29">
        <f t="shared" si="0"/>
        <v>25</v>
      </c>
      <c r="B29" s="83">
        <f>IF(AND(Data!$N$16=1,Data!B27&lt;&gt;""),Data!B27,IF(AND(Data!$N$16=2,Data!C27&lt;&gt;""),Data!C27,IF(AND(Data!$N$16=3,Data!D27&lt;&gt;""),Data!D27,IF(AND(Data!$N$16=4,Data!E27&lt;&gt;""),Data!E27,IF(AND(Data!$N$16=5,Data!F27&lt;&gt;""),Data!F27,IF(AND(Data!$N$16=6,Data!G27&lt;&gt;""),Data!G27,IF(AND(Data!$N$16=7,Data!H27&lt;&gt;""),Data!H27,IF(AND(Data!$N$16=8,Data!I27&lt;&gt;""),Data!I27,IF(AND(Data!$N$16=9,Data!J27&lt;&gt;""),Data!J27,IF(AND(Data!$N$16=10,Data!K27&lt;&gt;""),Data!K27,""))))))))))</f>
        <v>28</v>
      </c>
      <c r="C29" s="83">
        <f>IF(AND(Data!$N$17=1,Data!B27&lt;&gt;""),Data!B27,IF(AND(Data!$N$17=2,Data!C27&lt;&gt;""),Data!C27,IF(AND(Data!$N$17=3,Data!D27&lt;&gt;""),Data!D27,IF(AND(Data!$N$17=4,Data!E27&lt;&gt;""),Data!E27,IF(AND(Data!$N$17=5,Data!F27&lt;&gt;""),Data!F27,IF(AND(Data!$N$17=6,Data!G27&lt;&gt;""),Data!G27,IF(AND(Data!$N$17=7,Data!H27&lt;&gt;""),Data!H27,IF(AND(Data!$N$17=8,Data!I27&lt;&gt;""),Data!I27,IF(AND(Data!$N$17=9,Data!J27&lt;&gt;""),Data!J27,IF(AND(Data!$N$17=10,Data!K27&lt;&gt;""),Data!K27,""))))))))))</f>
        <v>3348</v>
      </c>
    </row>
    <row r="30" spans="1:9" x14ac:dyDescent="0.15">
      <c r="A30">
        <f t="shared" si="0"/>
        <v>26</v>
      </c>
      <c r="B30" s="83">
        <f>IF(AND(Data!$N$16=1,Data!B28&lt;&gt;""),Data!B28,IF(AND(Data!$N$16=2,Data!C28&lt;&gt;""),Data!C28,IF(AND(Data!$N$16=3,Data!D28&lt;&gt;""),Data!D28,IF(AND(Data!$N$16=4,Data!E28&lt;&gt;""),Data!E28,IF(AND(Data!$N$16=5,Data!F28&lt;&gt;""),Data!F28,IF(AND(Data!$N$16=6,Data!G28&lt;&gt;""),Data!G28,IF(AND(Data!$N$16=7,Data!H28&lt;&gt;""),Data!H28,IF(AND(Data!$N$16=8,Data!I28&lt;&gt;""),Data!I28,IF(AND(Data!$N$16=9,Data!J28&lt;&gt;""),Data!J28,IF(AND(Data!$N$16=10,Data!K28&lt;&gt;""),Data!K28,""))))))))))</f>
        <v>30</v>
      </c>
      <c r="C30" s="83">
        <f>IF(AND(Data!$N$17=1,Data!B28&lt;&gt;""),Data!B28,IF(AND(Data!$N$17=2,Data!C28&lt;&gt;""),Data!C28,IF(AND(Data!$N$17=3,Data!D28&lt;&gt;""),Data!D28,IF(AND(Data!$N$17=4,Data!E28&lt;&gt;""),Data!E28,IF(AND(Data!$N$17=5,Data!F28&lt;&gt;""),Data!F28,IF(AND(Data!$N$17=6,Data!G28&lt;&gt;""),Data!G28,IF(AND(Data!$N$17=7,Data!H28&lt;&gt;""),Data!H28,IF(AND(Data!$N$17=8,Data!I28&lt;&gt;""),Data!I28,IF(AND(Data!$N$17=9,Data!J28&lt;&gt;""),Data!J28,IF(AND(Data!$N$17=10,Data!K28&lt;&gt;""),Data!K28,""))))))))))</f>
        <v>3350</v>
      </c>
      <c r="E30" s="1" t="s">
        <v>13</v>
      </c>
      <c r="F30" s="22" t="s">
        <v>14</v>
      </c>
      <c r="G30" s="20"/>
      <c r="H30" s="1" t="s">
        <v>15</v>
      </c>
      <c r="I30" s="1" t="s">
        <v>16</v>
      </c>
    </row>
    <row r="31" spans="1:9" x14ac:dyDescent="0.15">
      <c r="A31">
        <f t="shared" si="0"/>
        <v>27</v>
      </c>
      <c r="B31" s="83">
        <f>IF(AND(Data!$N$16=1,Data!B29&lt;&gt;""),Data!B29,IF(AND(Data!$N$16=2,Data!C29&lt;&gt;""),Data!C29,IF(AND(Data!$N$16=3,Data!D29&lt;&gt;""),Data!D29,IF(AND(Data!$N$16=4,Data!E29&lt;&gt;""),Data!E29,IF(AND(Data!$N$16=5,Data!F29&lt;&gt;""),Data!F29,IF(AND(Data!$N$16=6,Data!G29&lt;&gt;""),Data!G29,IF(AND(Data!$N$16=7,Data!H29&lt;&gt;""),Data!H29,IF(AND(Data!$N$16=8,Data!I29&lt;&gt;""),Data!I29,IF(AND(Data!$N$16=9,Data!J29&lt;&gt;""),Data!J29,IF(AND(Data!$N$16=10,Data!K29&lt;&gt;""),Data!K29,""))))))))))</f>
        <v>36</v>
      </c>
      <c r="C31" s="83">
        <f>IF(AND(Data!$N$17=1,Data!B29&lt;&gt;""),Data!B29,IF(AND(Data!$N$17=2,Data!C29&lt;&gt;""),Data!C29,IF(AND(Data!$N$17=3,Data!D29&lt;&gt;""),Data!D29,IF(AND(Data!$N$17=4,Data!E29&lt;&gt;""),Data!E29,IF(AND(Data!$N$17=5,Data!F29&lt;&gt;""),Data!F29,IF(AND(Data!$N$17=6,Data!G29&lt;&gt;""),Data!G29,IF(AND(Data!$N$17=7,Data!H29&lt;&gt;""),Data!H29,IF(AND(Data!$N$17=8,Data!I29&lt;&gt;""),Data!I29,IF(AND(Data!$N$17=9,Data!J29&lt;&gt;""),Data!J29,IF(AND(Data!$N$17=10,Data!K29&lt;&gt;""),Data!K29,""))))))))))</f>
        <v>3586</v>
      </c>
      <c r="E31" s="19">
        <f ca="1">IF(B5&lt;&gt;"",AVERAGE(_var1),"")</f>
        <v>37.211009174311926</v>
      </c>
      <c r="F31" s="19">
        <f ca="1">IF(B5&lt;&gt;"",STDEV(_var1),"")</f>
        <v>9.6715250190628925</v>
      </c>
      <c r="G31" s="23"/>
      <c r="H31" s="24">
        <f ca="1">IF(C5&lt;&gt;"",AVERAGE(_var2),"")</f>
        <v>4122.1376146788989</v>
      </c>
      <c r="I31" s="24">
        <f ca="1">IF(C5&lt;&gt;"",STDEV(_var2),"")</f>
        <v>970.3039469183708</v>
      </c>
    </row>
    <row r="32" spans="1:9" x14ac:dyDescent="0.15">
      <c r="A32">
        <f t="shared" si="0"/>
        <v>28</v>
      </c>
      <c r="B32" s="83">
        <f>IF(AND(Data!$N$16=1,Data!B30&lt;&gt;""),Data!B30,IF(AND(Data!$N$16=2,Data!C30&lt;&gt;""),Data!C30,IF(AND(Data!$N$16=3,Data!D30&lt;&gt;""),Data!D30,IF(AND(Data!$N$16=4,Data!E30&lt;&gt;""),Data!E30,IF(AND(Data!$N$16=5,Data!F30&lt;&gt;""),Data!F30,IF(AND(Data!$N$16=6,Data!G30&lt;&gt;""),Data!G30,IF(AND(Data!$N$16=7,Data!H30&lt;&gt;""),Data!H30,IF(AND(Data!$N$16=8,Data!I30&lt;&gt;""),Data!I30,IF(AND(Data!$N$16=9,Data!J30&lt;&gt;""),Data!J30,IF(AND(Data!$N$16=10,Data!K30&lt;&gt;""),Data!K30,""))))))))))</f>
        <v>45</v>
      </c>
      <c r="C32" s="83">
        <f>IF(AND(Data!$N$17=1,Data!B30&lt;&gt;""),Data!B30,IF(AND(Data!$N$17=2,Data!C30&lt;&gt;""),Data!C30,IF(AND(Data!$N$17=3,Data!D30&lt;&gt;""),Data!D30,IF(AND(Data!$N$17=4,Data!E30&lt;&gt;""),Data!E30,IF(AND(Data!$N$17=5,Data!F30&lt;&gt;""),Data!F30,IF(AND(Data!$N$17=6,Data!G30&lt;&gt;""),Data!G30,IF(AND(Data!$N$17=7,Data!H30&lt;&gt;""),Data!H30,IF(AND(Data!$N$17=8,Data!I30&lt;&gt;""),Data!I30,IF(AND(Data!$N$17=9,Data!J30&lt;&gt;""),Data!J30,IF(AND(Data!$N$17=10,Data!K30&lt;&gt;""),Data!K30,""))))))))))</f>
        <v>3605</v>
      </c>
    </row>
    <row r="33" spans="1:9" x14ac:dyDescent="0.15">
      <c r="A33">
        <f t="shared" si="0"/>
        <v>29</v>
      </c>
      <c r="B33" s="83">
        <f>IF(AND(Data!$N$16=1,Data!B31&lt;&gt;""),Data!B31,IF(AND(Data!$N$16=2,Data!C31&lt;&gt;""),Data!C31,IF(AND(Data!$N$16=3,Data!D31&lt;&gt;""),Data!D31,IF(AND(Data!$N$16=4,Data!E31&lt;&gt;""),Data!E31,IF(AND(Data!$N$16=5,Data!F31&lt;&gt;""),Data!F31,IF(AND(Data!$N$16=6,Data!G31&lt;&gt;""),Data!G31,IF(AND(Data!$N$16=7,Data!H31&lt;&gt;""),Data!H31,IF(AND(Data!$N$16=8,Data!I31&lt;&gt;""),Data!I31,IF(AND(Data!$N$16=9,Data!J31&lt;&gt;""),Data!J31,IF(AND(Data!$N$16=10,Data!K31&lt;&gt;""),Data!K31,""))))))))))</f>
        <v>36</v>
      </c>
      <c r="C33" s="83">
        <f>IF(AND(Data!$N$17=1,Data!B31&lt;&gt;""),Data!B31,IF(AND(Data!$N$17=2,Data!C31&lt;&gt;""),Data!C31,IF(AND(Data!$N$17=3,Data!D31&lt;&gt;""),Data!D31,IF(AND(Data!$N$17=4,Data!E31&lt;&gt;""),Data!E31,IF(AND(Data!$N$17=5,Data!F31&lt;&gt;""),Data!F31,IF(AND(Data!$N$17=6,Data!G31&lt;&gt;""),Data!G31,IF(AND(Data!$N$17=7,Data!H31&lt;&gt;""),Data!H31,IF(AND(Data!$N$17=8,Data!I31&lt;&gt;""),Data!I31,IF(AND(Data!$N$17=9,Data!J31&lt;&gt;""),Data!J31,IF(AND(Data!$N$17=10,Data!K31&lt;&gt;""),Data!K31,""))))))))))</f>
        <v>3611</v>
      </c>
      <c r="E33" s="192" t="s">
        <v>3</v>
      </c>
      <c r="F33" s="192"/>
      <c r="H33" s="192" t="s">
        <v>7</v>
      </c>
      <c r="I33" s="192"/>
    </row>
    <row r="34" spans="1:9" x14ac:dyDescent="0.15">
      <c r="A34">
        <f t="shared" si="0"/>
        <v>30</v>
      </c>
      <c r="B34" s="83">
        <f>IF(AND(Data!$N$16=1,Data!B32&lt;&gt;""),Data!B32,IF(AND(Data!$N$16=2,Data!C32&lt;&gt;""),Data!C32,IF(AND(Data!$N$16=3,Data!D32&lt;&gt;""),Data!D32,IF(AND(Data!$N$16=4,Data!E32&lt;&gt;""),Data!E32,IF(AND(Data!$N$16=5,Data!F32&lt;&gt;""),Data!F32,IF(AND(Data!$N$16=6,Data!G32&lt;&gt;""),Data!G32,IF(AND(Data!$N$16=7,Data!H32&lt;&gt;""),Data!H32,IF(AND(Data!$N$16=8,Data!I32&lt;&gt;""),Data!I32,IF(AND(Data!$N$16=9,Data!J32&lt;&gt;""),Data!J32,IF(AND(Data!$N$16=10,Data!K32&lt;&gt;""),Data!K32,""))))))))))</f>
        <v>23</v>
      </c>
      <c r="C34" s="83">
        <f>IF(AND(Data!$N$17=1,Data!B32&lt;&gt;""),Data!B32,IF(AND(Data!$N$17=2,Data!C32&lt;&gt;""),Data!C32,IF(AND(Data!$N$17=3,Data!D32&lt;&gt;""),Data!D32,IF(AND(Data!$N$17=4,Data!E32&lt;&gt;""),Data!E32,IF(AND(Data!$N$17=5,Data!F32&lt;&gt;""),Data!F32,IF(AND(Data!$N$17=6,Data!G32&lt;&gt;""),Data!G32,IF(AND(Data!$N$17=7,Data!H32&lt;&gt;""),Data!H32,IF(AND(Data!$N$17=8,Data!I32&lt;&gt;""),Data!I32,IF(AND(Data!$N$17=9,Data!J32&lt;&gt;""),Data!J32,IF(AND(Data!$N$17=10,Data!K32&lt;&gt;""),Data!K32,""))))))))))</f>
        <v>3623</v>
      </c>
      <c r="E34" s="26" t="s">
        <v>2</v>
      </c>
      <c r="F34" s="5">
        <f ca="1">IF(AND(B5&lt;&gt;"",C5&lt;&gt;""),O8,"")</f>
        <v>790.60955785146234</v>
      </c>
      <c r="G34" s="25"/>
      <c r="H34" s="26" t="s">
        <v>8</v>
      </c>
      <c r="I34" s="27">
        <f ca="1">COUNT(_var1)</f>
        <v>109</v>
      </c>
    </row>
    <row r="35" spans="1:9" x14ac:dyDescent="0.15">
      <c r="A35">
        <f t="shared" si="0"/>
        <v>31</v>
      </c>
      <c r="B35" s="83">
        <f>IF(AND(Data!$N$16=1,Data!B33&lt;&gt;""),Data!B33,IF(AND(Data!$N$16=2,Data!C33&lt;&gt;""),Data!C33,IF(AND(Data!$N$16=3,Data!D33&lt;&gt;""),Data!D33,IF(AND(Data!$N$16=4,Data!E33&lt;&gt;""),Data!E33,IF(AND(Data!$N$16=5,Data!F33&lt;&gt;""),Data!F33,IF(AND(Data!$N$16=6,Data!G33&lt;&gt;""),Data!G33,IF(AND(Data!$N$16=7,Data!H33&lt;&gt;""),Data!H33,IF(AND(Data!$N$16=8,Data!I33&lt;&gt;""),Data!I33,IF(AND(Data!$N$16=9,Data!J33&lt;&gt;""),Data!J33,IF(AND(Data!$N$16=10,Data!K33&lt;&gt;""),Data!K33,""))))))))))</f>
        <v>45</v>
      </c>
      <c r="C35" s="83">
        <f>IF(AND(Data!$N$17=1,Data!B33&lt;&gt;""),Data!B33,IF(AND(Data!$N$17=2,Data!C33&lt;&gt;""),Data!C33,IF(AND(Data!$N$17=3,Data!D33&lt;&gt;""),Data!D33,IF(AND(Data!$N$17=4,Data!E33&lt;&gt;""),Data!E33,IF(AND(Data!$N$17=5,Data!F33&lt;&gt;""),Data!F33,IF(AND(Data!$N$17=6,Data!G33&lt;&gt;""),Data!G33,IF(AND(Data!$N$17=7,Data!H33&lt;&gt;""),Data!H33,IF(AND(Data!$N$17=8,Data!I33&lt;&gt;""),Data!I33,IF(AND(Data!$N$17=9,Data!J33&lt;&gt;""),Data!J33,IF(AND(Data!$N$17=10,Data!K33&lt;&gt;""),Data!K33,""))))))))))</f>
        <v>3675</v>
      </c>
    </row>
    <row r="36" spans="1:9" x14ac:dyDescent="0.15">
      <c r="A36">
        <f t="shared" si="0"/>
        <v>32</v>
      </c>
      <c r="B36" s="83">
        <f>IF(AND(Data!$N$16=1,Data!B34&lt;&gt;""),Data!B34,IF(AND(Data!$N$16=2,Data!C34&lt;&gt;""),Data!C34,IF(AND(Data!$N$16=3,Data!D34&lt;&gt;""),Data!D34,IF(AND(Data!$N$16=4,Data!E34&lt;&gt;""),Data!E34,IF(AND(Data!$N$16=5,Data!F34&lt;&gt;""),Data!F34,IF(AND(Data!$N$16=6,Data!G34&lt;&gt;""),Data!G34,IF(AND(Data!$N$16=7,Data!H34&lt;&gt;""),Data!H34,IF(AND(Data!$N$16=8,Data!I34&lt;&gt;""),Data!I34,IF(AND(Data!$N$16=9,Data!J34&lt;&gt;""),Data!J34,IF(AND(Data!$N$16=10,Data!K34&lt;&gt;""),Data!K34,""))))))))))</f>
        <v>29</v>
      </c>
      <c r="C36" s="83">
        <f>IF(AND(Data!$N$17=1,Data!B34&lt;&gt;""),Data!B34,IF(AND(Data!$N$17=2,Data!C34&lt;&gt;""),Data!C34,IF(AND(Data!$N$17=3,Data!D34&lt;&gt;""),Data!D34,IF(AND(Data!$N$17=4,Data!E34&lt;&gt;""),Data!E34,IF(AND(Data!$N$17=5,Data!F34&lt;&gt;""),Data!F34,IF(AND(Data!$N$17=6,Data!G34&lt;&gt;""),Data!G34,IF(AND(Data!$N$17=7,Data!H34&lt;&gt;""),Data!H34,IF(AND(Data!$N$17=8,Data!I34&lt;&gt;""),Data!I34,IF(AND(Data!$N$17=9,Data!J34&lt;&gt;""),Data!J34,IF(AND(Data!$N$17=10,Data!K34&lt;&gt;""),Data!K34,""))))))))))</f>
        <v>3723</v>
      </c>
    </row>
    <row r="37" spans="1:9" x14ac:dyDescent="0.15">
      <c r="A37">
        <f t="shared" si="0"/>
        <v>33</v>
      </c>
      <c r="B37" s="83">
        <f>IF(AND(Data!$N$16=1,Data!B35&lt;&gt;""),Data!B35,IF(AND(Data!$N$16=2,Data!C35&lt;&gt;""),Data!C35,IF(AND(Data!$N$16=3,Data!D35&lt;&gt;""),Data!D35,IF(AND(Data!$N$16=4,Data!E35&lt;&gt;""),Data!E35,IF(AND(Data!$N$16=5,Data!F35&lt;&gt;""),Data!F35,IF(AND(Data!$N$16=6,Data!G35&lt;&gt;""),Data!G35,IF(AND(Data!$N$16=7,Data!H35&lt;&gt;""),Data!H35,IF(AND(Data!$N$16=8,Data!I35&lt;&gt;""),Data!I35,IF(AND(Data!$N$16=9,Data!J35&lt;&gt;""),Data!J35,IF(AND(Data!$N$16=10,Data!K35&lt;&gt;""),Data!K35,""))))))))))</f>
        <v>40</v>
      </c>
      <c r="C37" s="83">
        <f>IF(AND(Data!$N$17=1,Data!B35&lt;&gt;""),Data!B35,IF(AND(Data!$N$17=2,Data!C35&lt;&gt;""),Data!C35,IF(AND(Data!$N$17=3,Data!D35&lt;&gt;""),Data!D35,IF(AND(Data!$N$17=4,Data!E35&lt;&gt;""),Data!E35,IF(AND(Data!$N$17=5,Data!F35&lt;&gt;""),Data!F35,IF(AND(Data!$N$17=6,Data!G35&lt;&gt;""),Data!G35,IF(AND(Data!$N$17=7,Data!H35&lt;&gt;""),Data!H35,IF(AND(Data!$N$17=8,Data!I35&lt;&gt;""),Data!I35,IF(AND(Data!$N$17=9,Data!J35&lt;&gt;""),Data!J35,IF(AND(Data!$N$17=10,Data!K35&lt;&gt;""),Data!K35,""))))))))))</f>
        <v>3730</v>
      </c>
    </row>
    <row r="38" spans="1:9" x14ac:dyDescent="0.15">
      <c r="A38">
        <f t="shared" si="0"/>
        <v>34</v>
      </c>
      <c r="B38" s="83">
        <f>IF(AND(Data!$N$16=1,Data!B36&lt;&gt;""),Data!B36,IF(AND(Data!$N$16=2,Data!C36&lt;&gt;""),Data!C36,IF(AND(Data!$N$16=3,Data!D36&lt;&gt;""),Data!D36,IF(AND(Data!$N$16=4,Data!E36&lt;&gt;""),Data!E36,IF(AND(Data!$N$16=5,Data!F36&lt;&gt;""),Data!F36,IF(AND(Data!$N$16=6,Data!G36&lt;&gt;""),Data!G36,IF(AND(Data!$N$16=7,Data!H36&lt;&gt;""),Data!H36,IF(AND(Data!$N$16=8,Data!I36&lt;&gt;""),Data!I36,IF(AND(Data!$N$16=9,Data!J36&lt;&gt;""),Data!J36,IF(AND(Data!$N$16=10,Data!K36&lt;&gt;""),Data!K36,""))))))))))</f>
        <v>45</v>
      </c>
      <c r="C38" s="83">
        <f>IF(AND(Data!$N$17=1,Data!B36&lt;&gt;""),Data!B36,IF(AND(Data!$N$17=2,Data!C36&lt;&gt;""),Data!C36,IF(AND(Data!$N$17=3,Data!D36&lt;&gt;""),Data!D36,IF(AND(Data!$N$17=4,Data!E36&lt;&gt;""),Data!E36,IF(AND(Data!$N$17=5,Data!F36&lt;&gt;""),Data!F36,IF(AND(Data!$N$17=6,Data!G36&lt;&gt;""),Data!G36,IF(AND(Data!$N$17=7,Data!H36&lt;&gt;""),Data!H36,IF(AND(Data!$N$17=8,Data!I36&lt;&gt;""),Data!I36,IF(AND(Data!$N$17=9,Data!J36&lt;&gt;""),Data!J36,IF(AND(Data!$N$17=10,Data!K36&lt;&gt;""),Data!K36,""))))))))))</f>
        <v>3866</v>
      </c>
    </row>
    <row r="39" spans="1:9" x14ac:dyDescent="0.15">
      <c r="A39">
        <f t="shared" si="0"/>
        <v>35</v>
      </c>
      <c r="B39" s="83">
        <f>IF(AND(Data!$N$16=1,Data!B37&lt;&gt;""),Data!B37,IF(AND(Data!$N$16=2,Data!C37&lt;&gt;""),Data!C37,IF(AND(Data!$N$16=3,Data!D37&lt;&gt;""),Data!D37,IF(AND(Data!$N$16=4,Data!E37&lt;&gt;""),Data!E37,IF(AND(Data!$N$16=5,Data!F37&lt;&gt;""),Data!F37,IF(AND(Data!$N$16=6,Data!G37&lt;&gt;""),Data!G37,IF(AND(Data!$N$16=7,Data!H37&lt;&gt;""),Data!H37,IF(AND(Data!$N$16=8,Data!I37&lt;&gt;""),Data!I37,IF(AND(Data!$N$16=9,Data!J37&lt;&gt;""),Data!J37,IF(AND(Data!$N$16=10,Data!K37&lt;&gt;""),Data!K37,""))))))))))</f>
        <v>43</v>
      </c>
      <c r="C39" s="83">
        <f>IF(AND(Data!$N$17=1,Data!B37&lt;&gt;""),Data!B37,IF(AND(Data!$N$17=2,Data!C37&lt;&gt;""),Data!C37,IF(AND(Data!$N$17=3,Data!D37&lt;&gt;""),Data!D37,IF(AND(Data!$N$17=4,Data!E37&lt;&gt;""),Data!E37,IF(AND(Data!$N$17=5,Data!F37&lt;&gt;""),Data!F37,IF(AND(Data!$N$17=6,Data!G37&lt;&gt;""),Data!G37,IF(AND(Data!$N$17=7,Data!H37&lt;&gt;""),Data!H37,IF(AND(Data!$N$17=8,Data!I37&lt;&gt;""),Data!I37,IF(AND(Data!$N$17=9,Data!J37&lt;&gt;""),Data!J37,IF(AND(Data!$N$17=10,Data!K37&lt;&gt;""),Data!K37,""))))))))))</f>
        <v>3890</v>
      </c>
    </row>
    <row r="40" spans="1:9" x14ac:dyDescent="0.15">
      <c r="A40">
        <f t="shared" si="0"/>
        <v>36</v>
      </c>
      <c r="B40" s="83">
        <f>IF(AND(Data!$N$16=1,Data!B38&lt;&gt;""),Data!B38,IF(AND(Data!$N$16=2,Data!C38&lt;&gt;""),Data!C38,IF(AND(Data!$N$16=3,Data!D38&lt;&gt;""),Data!D38,IF(AND(Data!$N$16=4,Data!E38&lt;&gt;""),Data!E38,IF(AND(Data!$N$16=5,Data!F38&lt;&gt;""),Data!F38,IF(AND(Data!$N$16=6,Data!G38&lt;&gt;""),Data!G38,IF(AND(Data!$N$16=7,Data!H38&lt;&gt;""),Data!H38,IF(AND(Data!$N$16=8,Data!I38&lt;&gt;""),Data!I38,IF(AND(Data!$N$16=9,Data!J38&lt;&gt;""),Data!J38,IF(AND(Data!$N$16=10,Data!K38&lt;&gt;""),Data!K38,""))))))))))</f>
        <v>27</v>
      </c>
      <c r="C40" s="83">
        <f>IF(AND(Data!$N$17=1,Data!B38&lt;&gt;""),Data!B38,IF(AND(Data!$N$17=2,Data!C38&lt;&gt;""),Data!C38,IF(AND(Data!$N$17=3,Data!D38&lt;&gt;""),Data!D38,IF(AND(Data!$N$17=4,Data!E38&lt;&gt;""),Data!E38,IF(AND(Data!$N$17=5,Data!F38&lt;&gt;""),Data!F38,IF(AND(Data!$N$17=6,Data!G38&lt;&gt;""),Data!G38,IF(AND(Data!$N$17=7,Data!H38&lt;&gt;""),Data!H38,IF(AND(Data!$N$17=8,Data!I38&lt;&gt;""),Data!I38,IF(AND(Data!$N$17=9,Data!J38&lt;&gt;""),Data!J38,IF(AND(Data!$N$17=10,Data!K38&lt;&gt;""),Data!K38,""))))))))))</f>
        <v>3890</v>
      </c>
    </row>
    <row r="41" spans="1:9" x14ac:dyDescent="0.15">
      <c r="A41">
        <f t="shared" si="0"/>
        <v>37</v>
      </c>
      <c r="B41" s="83">
        <f>IF(AND(Data!$N$16=1,Data!B39&lt;&gt;""),Data!B39,IF(AND(Data!$N$16=2,Data!C39&lt;&gt;""),Data!C39,IF(AND(Data!$N$16=3,Data!D39&lt;&gt;""),Data!D39,IF(AND(Data!$N$16=4,Data!E39&lt;&gt;""),Data!E39,IF(AND(Data!$N$16=5,Data!F39&lt;&gt;""),Data!F39,IF(AND(Data!$N$16=6,Data!G39&lt;&gt;""),Data!G39,IF(AND(Data!$N$16=7,Data!H39&lt;&gt;""),Data!H39,IF(AND(Data!$N$16=8,Data!I39&lt;&gt;""),Data!I39,IF(AND(Data!$N$16=9,Data!J39&lt;&gt;""),Data!J39,IF(AND(Data!$N$16=10,Data!K39&lt;&gt;""),Data!K39,""))))))))))</f>
        <v>44</v>
      </c>
      <c r="C41" s="83">
        <f>IF(AND(Data!$N$17=1,Data!B39&lt;&gt;""),Data!B39,IF(AND(Data!$N$17=2,Data!C39&lt;&gt;""),Data!C39,IF(AND(Data!$N$17=3,Data!D39&lt;&gt;""),Data!D39,IF(AND(Data!$N$17=4,Data!E39&lt;&gt;""),Data!E39,IF(AND(Data!$N$17=5,Data!F39&lt;&gt;""),Data!F39,IF(AND(Data!$N$17=6,Data!G39&lt;&gt;""),Data!G39,IF(AND(Data!$N$17=7,Data!H39&lt;&gt;""),Data!H39,IF(AND(Data!$N$17=8,Data!I39&lt;&gt;""),Data!I39,IF(AND(Data!$N$17=9,Data!J39&lt;&gt;""),Data!J39,IF(AND(Data!$N$17=10,Data!K39&lt;&gt;""),Data!K39,""))))))))))</f>
        <v>3893</v>
      </c>
    </row>
    <row r="42" spans="1:9" x14ac:dyDescent="0.15">
      <c r="A42">
        <f t="shared" si="0"/>
        <v>38</v>
      </c>
      <c r="B42" s="83">
        <f>IF(AND(Data!$N$16=1,Data!B40&lt;&gt;""),Data!B40,IF(AND(Data!$N$16=2,Data!C40&lt;&gt;""),Data!C40,IF(AND(Data!$N$16=3,Data!D40&lt;&gt;""),Data!D40,IF(AND(Data!$N$16=4,Data!E40&lt;&gt;""),Data!E40,IF(AND(Data!$N$16=5,Data!F40&lt;&gt;""),Data!F40,IF(AND(Data!$N$16=6,Data!G40&lt;&gt;""),Data!G40,IF(AND(Data!$N$16=7,Data!H40&lt;&gt;""),Data!H40,IF(AND(Data!$N$16=8,Data!I40&lt;&gt;""),Data!I40,IF(AND(Data!$N$16=9,Data!J40&lt;&gt;""),Data!J40,IF(AND(Data!$N$16=10,Data!K40&lt;&gt;""),Data!K40,""))))))))))</f>
        <v>27</v>
      </c>
      <c r="C42" s="83">
        <f>IF(AND(Data!$N$17=1,Data!B40&lt;&gt;""),Data!B40,IF(AND(Data!$N$17=2,Data!C40&lt;&gt;""),Data!C40,IF(AND(Data!$N$17=3,Data!D40&lt;&gt;""),Data!D40,IF(AND(Data!$N$17=4,Data!E40&lt;&gt;""),Data!E40,IF(AND(Data!$N$17=5,Data!F40&lt;&gt;""),Data!F40,IF(AND(Data!$N$17=6,Data!G40&lt;&gt;""),Data!G40,IF(AND(Data!$N$17=7,Data!H40&lt;&gt;""),Data!H40,IF(AND(Data!$N$17=8,Data!I40&lt;&gt;""),Data!I40,IF(AND(Data!$N$17=9,Data!J40&lt;&gt;""),Data!J40,IF(AND(Data!$N$17=10,Data!K40&lt;&gt;""),Data!K40,""))))))))))</f>
        <v>3912</v>
      </c>
    </row>
    <row r="43" spans="1:9" x14ac:dyDescent="0.15">
      <c r="A43">
        <f t="shared" si="0"/>
        <v>39</v>
      </c>
      <c r="B43" s="83">
        <f>IF(AND(Data!$N$16=1,Data!B41&lt;&gt;""),Data!B41,IF(AND(Data!$N$16=2,Data!C41&lt;&gt;""),Data!C41,IF(AND(Data!$N$16=3,Data!D41&lt;&gt;""),Data!D41,IF(AND(Data!$N$16=4,Data!E41&lt;&gt;""),Data!E41,IF(AND(Data!$N$16=5,Data!F41&lt;&gt;""),Data!F41,IF(AND(Data!$N$16=6,Data!G41&lt;&gt;""),Data!G41,IF(AND(Data!$N$16=7,Data!H41&lt;&gt;""),Data!H41,IF(AND(Data!$N$16=8,Data!I41&lt;&gt;""),Data!I41,IF(AND(Data!$N$16=9,Data!J41&lt;&gt;""),Data!J41,IF(AND(Data!$N$16=10,Data!K41&lt;&gt;""),Data!K41,""))))))))))</f>
        <v>23</v>
      </c>
      <c r="C43" s="83">
        <f>IF(AND(Data!$N$17=1,Data!B41&lt;&gt;""),Data!B41,IF(AND(Data!$N$17=2,Data!C41&lt;&gt;""),Data!C41,IF(AND(Data!$N$17=3,Data!D41&lt;&gt;""),Data!D41,IF(AND(Data!$N$17=4,Data!E41&lt;&gt;""),Data!E41,IF(AND(Data!$N$17=5,Data!F41&lt;&gt;""),Data!F41,IF(AND(Data!$N$17=6,Data!G41&lt;&gt;""),Data!G41,IF(AND(Data!$N$17=7,Data!H41&lt;&gt;""),Data!H41,IF(AND(Data!$N$17=8,Data!I41&lt;&gt;""),Data!I41,IF(AND(Data!$N$17=9,Data!J41&lt;&gt;""),Data!J41,IF(AND(Data!$N$17=10,Data!K41&lt;&gt;""),Data!K41,""))))))))))</f>
        <v>4001</v>
      </c>
    </row>
    <row r="44" spans="1:9" x14ac:dyDescent="0.15">
      <c r="A44">
        <f t="shared" si="0"/>
        <v>40</v>
      </c>
      <c r="B44" s="83">
        <f>IF(AND(Data!$N$16=1,Data!B42&lt;&gt;""),Data!B42,IF(AND(Data!$N$16=2,Data!C42&lt;&gt;""),Data!C42,IF(AND(Data!$N$16=3,Data!D42&lt;&gt;""),Data!D42,IF(AND(Data!$N$16=4,Data!E42&lt;&gt;""),Data!E42,IF(AND(Data!$N$16=5,Data!F42&lt;&gt;""),Data!F42,IF(AND(Data!$N$16=6,Data!G42&lt;&gt;""),Data!G42,IF(AND(Data!$N$16=7,Data!H42&lt;&gt;""),Data!H42,IF(AND(Data!$N$16=8,Data!I42&lt;&gt;""),Data!I42,IF(AND(Data!$N$16=9,Data!J42&lt;&gt;""),Data!J42,IF(AND(Data!$N$16=10,Data!K42&lt;&gt;""),Data!K42,""))))))))))</f>
        <v>44</v>
      </c>
      <c r="C44" s="83">
        <f>IF(AND(Data!$N$17=1,Data!B42&lt;&gt;""),Data!B42,IF(AND(Data!$N$17=2,Data!C42&lt;&gt;""),Data!C42,IF(AND(Data!$N$17=3,Data!D42&lt;&gt;""),Data!D42,IF(AND(Data!$N$17=4,Data!E42&lt;&gt;""),Data!E42,IF(AND(Data!$N$17=5,Data!F42&lt;&gt;""),Data!F42,IF(AND(Data!$N$17=6,Data!G42&lt;&gt;""),Data!G42,IF(AND(Data!$N$17=7,Data!H42&lt;&gt;""),Data!H42,IF(AND(Data!$N$17=8,Data!I42&lt;&gt;""),Data!I42,IF(AND(Data!$N$17=9,Data!J42&lt;&gt;""),Data!J42,IF(AND(Data!$N$17=10,Data!K42&lt;&gt;""),Data!K42,""))))))))))</f>
        <v>4001</v>
      </c>
    </row>
    <row r="45" spans="1:9" x14ac:dyDescent="0.15">
      <c r="A45">
        <f t="shared" si="0"/>
        <v>41</v>
      </c>
      <c r="B45" s="83">
        <f>IF(AND(Data!$N$16=1,Data!B43&lt;&gt;""),Data!B43,IF(AND(Data!$N$16=2,Data!C43&lt;&gt;""),Data!C43,IF(AND(Data!$N$16=3,Data!D43&lt;&gt;""),Data!D43,IF(AND(Data!$N$16=4,Data!E43&lt;&gt;""),Data!E43,IF(AND(Data!$N$16=5,Data!F43&lt;&gt;""),Data!F43,IF(AND(Data!$N$16=6,Data!G43&lt;&gt;""),Data!G43,IF(AND(Data!$N$16=7,Data!H43&lt;&gt;""),Data!H43,IF(AND(Data!$N$16=8,Data!I43&lt;&gt;""),Data!I43,IF(AND(Data!$N$16=9,Data!J43&lt;&gt;""),Data!J43,IF(AND(Data!$N$16=10,Data!K43&lt;&gt;""),Data!K43,""))))))))))</f>
        <v>23</v>
      </c>
      <c r="C45" s="83">
        <f>IF(AND(Data!$N$17=1,Data!B43&lt;&gt;""),Data!B43,IF(AND(Data!$N$17=2,Data!C43&lt;&gt;""),Data!C43,IF(AND(Data!$N$17=3,Data!D43&lt;&gt;""),Data!D43,IF(AND(Data!$N$17=4,Data!E43&lt;&gt;""),Data!E43,IF(AND(Data!$N$17=5,Data!F43&lt;&gt;""),Data!F43,IF(AND(Data!$N$17=6,Data!G43&lt;&gt;""),Data!G43,IF(AND(Data!$N$17=7,Data!H43&lt;&gt;""),Data!H43,IF(AND(Data!$N$17=8,Data!I43&lt;&gt;""),Data!I43,IF(AND(Data!$N$17=9,Data!J43&lt;&gt;""),Data!J43,IF(AND(Data!$N$17=10,Data!K43&lt;&gt;""),Data!K43,""))))))))))</f>
        <v>4003</v>
      </c>
    </row>
    <row r="46" spans="1:9" x14ac:dyDescent="0.15">
      <c r="A46">
        <f t="shared" si="0"/>
        <v>42</v>
      </c>
      <c r="B46" s="83">
        <f>IF(AND(Data!$N$16=1,Data!B44&lt;&gt;""),Data!B44,IF(AND(Data!$N$16=2,Data!C44&lt;&gt;""),Data!C44,IF(AND(Data!$N$16=3,Data!D44&lt;&gt;""),Data!D44,IF(AND(Data!$N$16=4,Data!E44&lt;&gt;""),Data!E44,IF(AND(Data!$N$16=5,Data!F44&lt;&gt;""),Data!F44,IF(AND(Data!$N$16=6,Data!G44&lt;&gt;""),Data!G44,IF(AND(Data!$N$16=7,Data!H44&lt;&gt;""),Data!H44,IF(AND(Data!$N$16=8,Data!I44&lt;&gt;""),Data!I44,IF(AND(Data!$N$16=9,Data!J44&lt;&gt;""),Data!J44,IF(AND(Data!$N$16=10,Data!K44&lt;&gt;""),Data!K44,""))))))))))</f>
        <v>33</v>
      </c>
      <c r="C46" s="83">
        <f>IF(AND(Data!$N$17=1,Data!B44&lt;&gt;""),Data!B44,IF(AND(Data!$N$17=2,Data!C44&lt;&gt;""),Data!C44,IF(AND(Data!$N$17=3,Data!D44&lt;&gt;""),Data!D44,IF(AND(Data!$N$17=4,Data!E44&lt;&gt;""),Data!E44,IF(AND(Data!$N$17=5,Data!F44&lt;&gt;""),Data!F44,IF(AND(Data!$N$17=6,Data!G44&lt;&gt;""),Data!G44,IF(AND(Data!$N$17=7,Data!H44&lt;&gt;""),Data!H44,IF(AND(Data!$N$17=8,Data!I44&lt;&gt;""),Data!I44,IF(AND(Data!$N$17=9,Data!J44&lt;&gt;""),Data!J44,IF(AND(Data!$N$17=10,Data!K44&lt;&gt;""),Data!K44,""))))))))))</f>
        <v>4004</v>
      </c>
    </row>
    <row r="47" spans="1:9" x14ac:dyDescent="0.15">
      <c r="A47">
        <f t="shared" si="0"/>
        <v>43</v>
      </c>
      <c r="B47" s="83">
        <f>IF(AND(Data!$N$16=1,Data!B45&lt;&gt;""),Data!B45,IF(AND(Data!$N$16=2,Data!C45&lt;&gt;""),Data!C45,IF(AND(Data!$N$16=3,Data!D45&lt;&gt;""),Data!D45,IF(AND(Data!$N$16=4,Data!E45&lt;&gt;""),Data!E45,IF(AND(Data!$N$16=5,Data!F45&lt;&gt;""),Data!F45,IF(AND(Data!$N$16=6,Data!G45&lt;&gt;""),Data!G45,IF(AND(Data!$N$16=7,Data!H45&lt;&gt;""),Data!H45,IF(AND(Data!$N$16=8,Data!I45&lt;&gt;""),Data!I45,IF(AND(Data!$N$16=9,Data!J45&lt;&gt;""),Data!J45,IF(AND(Data!$N$16=10,Data!K45&lt;&gt;""),Data!K45,""))))))))))</f>
        <v>23</v>
      </c>
      <c r="C47" s="83">
        <f>IF(AND(Data!$N$17=1,Data!B45&lt;&gt;""),Data!B45,IF(AND(Data!$N$17=2,Data!C45&lt;&gt;""),Data!C45,IF(AND(Data!$N$17=3,Data!D45&lt;&gt;""),Data!D45,IF(AND(Data!$N$17=4,Data!E45&lt;&gt;""),Data!E45,IF(AND(Data!$N$17=5,Data!F45&lt;&gt;""),Data!F45,IF(AND(Data!$N$17=6,Data!G45&lt;&gt;""),Data!G45,IF(AND(Data!$N$17=7,Data!H45&lt;&gt;""),Data!H45,IF(AND(Data!$N$17=8,Data!I45&lt;&gt;""),Data!I45,IF(AND(Data!$N$17=9,Data!J45&lt;&gt;""),Data!J45,IF(AND(Data!$N$17=10,Data!K45&lt;&gt;""),Data!K45,""))))))))))</f>
        <v>4010</v>
      </c>
    </row>
    <row r="48" spans="1:9" x14ac:dyDescent="0.15">
      <c r="A48">
        <f t="shared" si="0"/>
        <v>44</v>
      </c>
      <c r="B48" s="83">
        <f>IF(AND(Data!$N$16=1,Data!B46&lt;&gt;""),Data!B46,IF(AND(Data!$N$16=2,Data!C46&lt;&gt;""),Data!C46,IF(AND(Data!$N$16=3,Data!D46&lt;&gt;""),Data!D46,IF(AND(Data!$N$16=4,Data!E46&lt;&gt;""),Data!E46,IF(AND(Data!$N$16=5,Data!F46&lt;&gt;""),Data!F46,IF(AND(Data!$N$16=6,Data!G46&lt;&gt;""),Data!G46,IF(AND(Data!$N$16=7,Data!H46&lt;&gt;""),Data!H46,IF(AND(Data!$N$16=8,Data!I46&lt;&gt;""),Data!I46,IF(AND(Data!$N$16=9,Data!J46&lt;&gt;""),Data!J46,IF(AND(Data!$N$16=10,Data!K46&lt;&gt;""),Data!K46,""))))))))))</f>
        <v>37</v>
      </c>
      <c r="C48" s="83">
        <f>IF(AND(Data!$N$17=1,Data!B46&lt;&gt;""),Data!B46,IF(AND(Data!$N$17=2,Data!C46&lt;&gt;""),Data!C46,IF(AND(Data!$N$17=3,Data!D46&lt;&gt;""),Data!D46,IF(AND(Data!$N$17=4,Data!E46&lt;&gt;""),Data!E46,IF(AND(Data!$N$17=5,Data!F46&lt;&gt;""),Data!F46,IF(AND(Data!$N$17=6,Data!G46&lt;&gt;""),Data!G46,IF(AND(Data!$N$17=7,Data!H46&lt;&gt;""),Data!H46,IF(AND(Data!$N$17=8,Data!I46&lt;&gt;""),Data!I46,IF(AND(Data!$N$17=9,Data!J46&lt;&gt;""),Data!J46,IF(AND(Data!$N$17=10,Data!K46&lt;&gt;""),Data!K46,""))))))))))</f>
        <v>4016</v>
      </c>
    </row>
    <row r="49" spans="1:3" x14ac:dyDescent="0.15">
      <c r="A49">
        <f t="shared" si="0"/>
        <v>45</v>
      </c>
      <c r="B49" s="83">
        <f>IF(AND(Data!$N$16=1,Data!B47&lt;&gt;""),Data!B47,IF(AND(Data!$N$16=2,Data!C47&lt;&gt;""),Data!C47,IF(AND(Data!$N$16=3,Data!D47&lt;&gt;""),Data!D47,IF(AND(Data!$N$16=4,Data!E47&lt;&gt;""),Data!E47,IF(AND(Data!$N$16=5,Data!F47&lt;&gt;""),Data!F47,IF(AND(Data!$N$16=6,Data!G47&lt;&gt;""),Data!G47,IF(AND(Data!$N$16=7,Data!H47&lt;&gt;""),Data!H47,IF(AND(Data!$N$16=8,Data!I47&lt;&gt;""),Data!I47,IF(AND(Data!$N$16=9,Data!J47&lt;&gt;""),Data!J47,IF(AND(Data!$N$16=10,Data!K47&lt;&gt;""),Data!K47,""))))))))))</f>
        <v>39</v>
      </c>
      <c r="C49" s="83">
        <f>IF(AND(Data!$N$17=1,Data!B47&lt;&gt;""),Data!B47,IF(AND(Data!$N$17=2,Data!C47&lt;&gt;""),Data!C47,IF(AND(Data!$N$17=3,Data!D47&lt;&gt;""),Data!D47,IF(AND(Data!$N$17=4,Data!E47&lt;&gt;""),Data!E47,IF(AND(Data!$N$17=5,Data!F47&lt;&gt;""),Data!F47,IF(AND(Data!$N$17=6,Data!G47&lt;&gt;""),Data!G47,IF(AND(Data!$N$17=7,Data!H47&lt;&gt;""),Data!H47,IF(AND(Data!$N$17=8,Data!I47&lt;&gt;""),Data!I47,IF(AND(Data!$N$17=9,Data!J47&lt;&gt;""),Data!J47,IF(AND(Data!$N$17=10,Data!K47&lt;&gt;""),Data!K47,""))))))))))</f>
        <v>4070</v>
      </c>
    </row>
    <row r="50" spans="1:3" x14ac:dyDescent="0.15">
      <c r="A50">
        <f t="shared" si="0"/>
        <v>46</v>
      </c>
      <c r="B50" s="83">
        <f>IF(AND(Data!$N$16=1,Data!B48&lt;&gt;""),Data!B48,IF(AND(Data!$N$16=2,Data!C48&lt;&gt;""),Data!C48,IF(AND(Data!$N$16=3,Data!D48&lt;&gt;""),Data!D48,IF(AND(Data!$N$16=4,Data!E48&lt;&gt;""),Data!E48,IF(AND(Data!$N$16=5,Data!F48&lt;&gt;""),Data!F48,IF(AND(Data!$N$16=6,Data!G48&lt;&gt;""),Data!G48,IF(AND(Data!$N$16=7,Data!H48&lt;&gt;""),Data!H48,IF(AND(Data!$N$16=8,Data!I48&lt;&gt;""),Data!I48,IF(AND(Data!$N$16=9,Data!J48&lt;&gt;""),Data!J48,IF(AND(Data!$N$16=10,Data!K48&lt;&gt;""),Data!K48,""))))))))))</f>
        <v>23</v>
      </c>
      <c r="C50" s="83">
        <f>IF(AND(Data!$N$17=1,Data!B48&lt;&gt;""),Data!B48,IF(AND(Data!$N$17=2,Data!C48&lt;&gt;""),Data!C48,IF(AND(Data!$N$17=3,Data!D48&lt;&gt;""),Data!D48,IF(AND(Data!$N$17=4,Data!E48&lt;&gt;""),Data!E48,IF(AND(Data!$N$17=5,Data!F48&lt;&gt;""),Data!F48,IF(AND(Data!$N$17=6,Data!G48&lt;&gt;""),Data!G48,IF(AND(Data!$N$17=7,Data!H48&lt;&gt;""),Data!H48,IF(AND(Data!$N$17=8,Data!I48&lt;&gt;""),Data!I48,IF(AND(Data!$N$17=9,Data!J48&lt;&gt;""),Data!J48,IF(AND(Data!$N$17=10,Data!K48&lt;&gt;""),Data!K48,""))))))))))</f>
        <v>4074</v>
      </c>
    </row>
    <row r="51" spans="1:3" x14ac:dyDescent="0.15">
      <c r="A51">
        <f t="shared" si="0"/>
        <v>47</v>
      </c>
      <c r="B51" s="83">
        <f>IF(AND(Data!$N$16=1,Data!B49&lt;&gt;""),Data!B49,IF(AND(Data!$N$16=2,Data!C49&lt;&gt;""),Data!C49,IF(AND(Data!$N$16=3,Data!D49&lt;&gt;""),Data!D49,IF(AND(Data!$N$16=4,Data!E49&lt;&gt;""),Data!E49,IF(AND(Data!$N$16=5,Data!F49&lt;&gt;""),Data!F49,IF(AND(Data!$N$16=6,Data!G49&lt;&gt;""),Data!G49,IF(AND(Data!$N$16=7,Data!H49&lt;&gt;""),Data!H49,IF(AND(Data!$N$16=8,Data!I49&lt;&gt;""),Data!I49,IF(AND(Data!$N$16=9,Data!J49&lt;&gt;""),Data!J49,IF(AND(Data!$N$16=10,Data!K49&lt;&gt;""),Data!K49,""))))))))))</f>
        <v>22</v>
      </c>
      <c r="C51" s="83">
        <f>IF(AND(Data!$N$17=1,Data!B49&lt;&gt;""),Data!B49,IF(AND(Data!$N$17=2,Data!C49&lt;&gt;""),Data!C49,IF(AND(Data!$N$17=3,Data!D49&lt;&gt;""),Data!D49,IF(AND(Data!$N$17=4,Data!E49&lt;&gt;""),Data!E49,IF(AND(Data!$N$17=5,Data!F49&lt;&gt;""),Data!F49,IF(AND(Data!$N$17=6,Data!G49&lt;&gt;""),Data!G49,IF(AND(Data!$N$17=7,Data!H49&lt;&gt;""),Data!H49,IF(AND(Data!$N$17=8,Data!I49&lt;&gt;""),Data!I49,IF(AND(Data!$N$17=9,Data!J49&lt;&gt;""),Data!J49,IF(AND(Data!$N$17=10,Data!K49&lt;&gt;""),Data!K49,""))))))))))</f>
        <v>4074</v>
      </c>
    </row>
    <row r="52" spans="1:3" x14ac:dyDescent="0.15">
      <c r="A52">
        <f t="shared" si="0"/>
        <v>48</v>
      </c>
      <c r="B52" s="83">
        <f>IF(AND(Data!$N$16=1,Data!B50&lt;&gt;""),Data!B50,IF(AND(Data!$N$16=2,Data!C50&lt;&gt;""),Data!C50,IF(AND(Data!$N$16=3,Data!D50&lt;&gt;""),Data!D50,IF(AND(Data!$N$16=4,Data!E50&lt;&gt;""),Data!E50,IF(AND(Data!$N$16=5,Data!F50&lt;&gt;""),Data!F50,IF(AND(Data!$N$16=6,Data!G50&lt;&gt;""),Data!G50,IF(AND(Data!$N$16=7,Data!H50&lt;&gt;""),Data!H50,IF(AND(Data!$N$16=8,Data!I50&lt;&gt;""),Data!I50,IF(AND(Data!$N$16=9,Data!J50&lt;&gt;""),Data!J50,IF(AND(Data!$N$16=10,Data!K50&lt;&gt;""),Data!K50,""))))))))))</f>
        <v>43</v>
      </c>
      <c r="C52" s="83">
        <f>IF(AND(Data!$N$17=1,Data!B50&lt;&gt;""),Data!B50,IF(AND(Data!$N$17=2,Data!C50&lt;&gt;""),Data!C50,IF(AND(Data!$N$17=3,Data!D50&lt;&gt;""),Data!D50,IF(AND(Data!$N$17=4,Data!E50&lt;&gt;""),Data!E50,IF(AND(Data!$N$17=5,Data!F50&lt;&gt;""),Data!F50,IF(AND(Data!$N$17=6,Data!G50&lt;&gt;""),Data!G50,IF(AND(Data!$N$17=7,Data!H50&lt;&gt;""),Data!H50,IF(AND(Data!$N$17=8,Data!I50&lt;&gt;""),Data!I50,IF(AND(Data!$N$17=9,Data!J50&lt;&gt;""),Data!J50,IF(AND(Data!$N$17=10,Data!K50&lt;&gt;""),Data!K50,""))))))))))</f>
        <v>4101</v>
      </c>
    </row>
    <row r="53" spans="1:3" x14ac:dyDescent="0.15">
      <c r="A53">
        <f t="shared" si="0"/>
        <v>49</v>
      </c>
      <c r="B53" s="83">
        <f>IF(AND(Data!$N$16=1,Data!B51&lt;&gt;""),Data!B51,IF(AND(Data!$N$16=2,Data!C51&lt;&gt;""),Data!C51,IF(AND(Data!$N$16=3,Data!D51&lt;&gt;""),Data!D51,IF(AND(Data!$N$16=4,Data!E51&lt;&gt;""),Data!E51,IF(AND(Data!$N$16=5,Data!F51&lt;&gt;""),Data!F51,IF(AND(Data!$N$16=6,Data!G51&lt;&gt;""),Data!G51,IF(AND(Data!$N$16=7,Data!H51&lt;&gt;""),Data!H51,IF(AND(Data!$N$16=8,Data!I51&lt;&gt;""),Data!I51,IF(AND(Data!$N$16=9,Data!J51&lt;&gt;""),Data!J51,IF(AND(Data!$N$16=10,Data!K51&lt;&gt;""),Data!K51,""))))))))))</f>
        <v>42</v>
      </c>
      <c r="C53" s="83">
        <f>IF(AND(Data!$N$17=1,Data!B51&lt;&gt;""),Data!B51,IF(AND(Data!$N$17=2,Data!C51&lt;&gt;""),Data!C51,IF(AND(Data!$N$17=3,Data!D51&lt;&gt;""),Data!D51,IF(AND(Data!$N$17=4,Data!E51&lt;&gt;""),Data!E51,IF(AND(Data!$N$17=5,Data!F51&lt;&gt;""),Data!F51,IF(AND(Data!$N$17=6,Data!G51&lt;&gt;""),Data!G51,IF(AND(Data!$N$17=7,Data!H51&lt;&gt;""),Data!H51,IF(AND(Data!$N$17=8,Data!I51&lt;&gt;""),Data!I51,IF(AND(Data!$N$17=9,Data!J51&lt;&gt;""),Data!J51,IF(AND(Data!$N$17=10,Data!K51&lt;&gt;""),Data!K51,""))))))))))</f>
        <v>4110</v>
      </c>
    </row>
    <row r="54" spans="1:3" x14ac:dyDescent="0.15">
      <c r="A54">
        <f t="shared" si="0"/>
        <v>50</v>
      </c>
      <c r="B54" s="83">
        <f>IF(AND(Data!$N$16=1,Data!B52&lt;&gt;""),Data!B52,IF(AND(Data!$N$16=2,Data!C52&lt;&gt;""),Data!C52,IF(AND(Data!$N$16=3,Data!D52&lt;&gt;""),Data!D52,IF(AND(Data!$N$16=4,Data!E52&lt;&gt;""),Data!E52,IF(AND(Data!$N$16=5,Data!F52&lt;&gt;""),Data!F52,IF(AND(Data!$N$16=6,Data!G52&lt;&gt;""),Data!G52,IF(AND(Data!$N$16=7,Data!H52&lt;&gt;""),Data!H52,IF(AND(Data!$N$16=8,Data!I52&lt;&gt;""),Data!I52,IF(AND(Data!$N$16=9,Data!J52&lt;&gt;""),Data!J52,IF(AND(Data!$N$16=10,Data!K52&lt;&gt;""),Data!K52,""))))))))))</f>
        <v>44</v>
      </c>
      <c r="C54" s="83">
        <f>IF(AND(Data!$N$17=1,Data!B52&lt;&gt;""),Data!B52,IF(AND(Data!$N$17=2,Data!C52&lt;&gt;""),Data!C52,IF(AND(Data!$N$17=3,Data!D52&lt;&gt;""),Data!D52,IF(AND(Data!$N$17=4,Data!E52&lt;&gt;""),Data!E52,IF(AND(Data!$N$17=5,Data!F52&lt;&gt;""),Data!F52,IF(AND(Data!$N$17=6,Data!G52&lt;&gt;""),Data!G52,IF(AND(Data!$N$17=7,Data!H52&lt;&gt;""),Data!H52,IF(AND(Data!$N$17=8,Data!I52&lt;&gt;""),Data!I52,IF(AND(Data!$N$17=9,Data!J52&lt;&gt;""),Data!J52,IF(AND(Data!$N$17=10,Data!K52&lt;&gt;""),Data!K52,""))))))))))</f>
        <v>4111</v>
      </c>
    </row>
    <row r="55" spans="1:3" x14ac:dyDescent="0.15">
      <c r="A55">
        <f t="shared" si="0"/>
        <v>51</v>
      </c>
      <c r="B55" s="83">
        <f>IF(AND(Data!$N$16=1,Data!B53&lt;&gt;""),Data!B53,IF(AND(Data!$N$16=2,Data!C53&lt;&gt;""),Data!C53,IF(AND(Data!$N$16=3,Data!D53&lt;&gt;""),Data!D53,IF(AND(Data!$N$16=4,Data!E53&lt;&gt;""),Data!E53,IF(AND(Data!$N$16=5,Data!F53&lt;&gt;""),Data!F53,IF(AND(Data!$N$16=6,Data!G53&lt;&gt;""),Data!G53,IF(AND(Data!$N$16=7,Data!H53&lt;&gt;""),Data!H53,IF(AND(Data!$N$16=8,Data!I53&lt;&gt;""),Data!I53,IF(AND(Data!$N$16=9,Data!J53&lt;&gt;""),Data!J53,IF(AND(Data!$N$16=10,Data!K53&lt;&gt;""),Data!K53,""))))))))))</f>
        <v>43</v>
      </c>
      <c r="C55" s="83">
        <f>IF(AND(Data!$N$17=1,Data!B53&lt;&gt;""),Data!B53,IF(AND(Data!$N$17=2,Data!C53&lt;&gt;""),Data!C53,IF(AND(Data!$N$17=3,Data!D53&lt;&gt;""),Data!D53,IF(AND(Data!$N$17=4,Data!E53&lt;&gt;""),Data!E53,IF(AND(Data!$N$17=5,Data!F53&lt;&gt;""),Data!F53,IF(AND(Data!$N$17=6,Data!G53&lt;&gt;""),Data!G53,IF(AND(Data!$N$17=7,Data!H53&lt;&gt;""),Data!H53,IF(AND(Data!$N$17=8,Data!I53&lt;&gt;""),Data!I53,IF(AND(Data!$N$17=9,Data!J53&lt;&gt;""),Data!J53,IF(AND(Data!$N$17=10,Data!K53&lt;&gt;""),Data!K53,""))))))))))</f>
        <v>4111</v>
      </c>
    </row>
    <row r="56" spans="1:3" x14ac:dyDescent="0.15">
      <c r="A56">
        <f t="shared" si="0"/>
        <v>52</v>
      </c>
      <c r="B56" s="83">
        <f>IF(AND(Data!$N$16=1,Data!B54&lt;&gt;""),Data!B54,IF(AND(Data!$N$16=2,Data!C54&lt;&gt;""),Data!C54,IF(AND(Data!$N$16=3,Data!D54&lt;&gt;""),Data!D54,IF(AND(Data!$N$16=4,Data!E54&lt;&gt;""),Data!E54,IF(AND(Data!$N$16=5,Data!F54&lt;&gt;""),Data!F54,IF(AND(Data!$N$16=6,Data!G54&lt;&gt;""),Data!G54,IF(AND(Data!$N$16=7,Data!H54&lt;&gt;""),Data!H54,IF(AND(Data!$N$16=8,Data!I54&lt;&gt;""),Data!I54,IF(AND(Data!$N$16=9,Data!J54&lt;&gt;""),Data!J54,IF(AND(Data!$N$16=10,Data!K54&lt;&gt;""),Data!K54,""))))))))))</f>
        <v>24</v>
      </c>
      <c r="C56" s="83">
        <f>IF(AND(Data!$N$17=1,Data!B54&lt;&gt;""),Data!B54,IF(AND(Data!$N$17=2,Data!C54&lt;&gt;""),Data!C54,IF(AND(Data!$N$17=3,Data!D54&lt;&gt;""),Data!D54,IF(AND(Data!$N$17=4,Data!E54&lt;&gt;""),Data!E54,IF(AND(Data!$N$17=5,Data!F54&lt;&gt;""),Data!F54,IF(AND(Data!$N$17=6,Data!G54&lt;&gt;""),Data!G54,IF(AND(Data!$N$17=7,Data!H54&lt;&gt;""),Data!H54,IF(AND(Data!$N$17=8,Data!I54&lt;&gt;""),Data!I54,IF(AND(Data!$N$17=9,Data!J54&lt;&gt;""),Data!J54,IF(AND(Data!$N$17=10,Data!K54&lt;&gt;""),Data!K54,""))))))))))</f>
        <v>4119</v>
      </c>
    </row>
    <row r="57" spans="1:3" x14ac:dyDescent="0.15">
      <c r="A57">
        <f t="shared" si="0"/>
        <v>53</v>
      </c>
      <c r="B57" s="83">
        <f>IF(AND(Data!$N$16=1,Data!B55&lt;&gt;""),Data!B55,IF(AND(Data!$N$16=2,Data!C55&lt;&gt;""),Data!C55,IF(AND(Data!$N$16=3,Data!D55&lt;&gt;""),Data!D55,IF(AND(Data!$N$16=4,Data!E55&lt;&gt;""),Data!E55,IF(AND(Data!$N$16=5,Data!F55&lt;&gt;""),Data!F55,IF(AND(Data!$N$16=6,Data!G55&lt;&gt;""),Data!G55,IF(AND(Data!$N$16=7,Data!H55&lt;&gt;""),Data!H55,IF(AND(Data!$N$16=8,Data!I55&lt;&gt;""),Data!I55,IF(AND(Data!$N$16=9,Data!J55&lt;&gt;""),Data!J55,IF(AND(Data!$N$16=10,Data!K55&lt;&gt;""),Data!K55,""))))))))))</f>
        <v>21</v>
      </c>
      <c r="C57" s="83">
        <f>IF(AND(Data!$N$17=1,Data!B55&lt;&gt;""),Data!B55,IF(AND(Data!$N$17=2,Data!C55&lt;&gt;""),Data!C55,IF(AND(Data!$N$17=3,Data!D55&lt;&gt;""),Data!D55,IF(AND(Data!$N$17=4,Data!E55&lt;&gt;""),Data!E55,IF(AND(Data!$N$17=5,Data!F55&lt;&gt;""),Data!F55,IF(AND(Data!$N$17=6,Data!G55&lt;&gt;""),Data!G55,IF(AND(Data!$N$17=7,Data!H55&lt;&gt;""),Data!H55,IF(AND(Data!$N$17=8,Data!I55&lt;&gt;""),Data!I55,IF(AND(Data!$N$17=9,Data!J55&lt;&gt;""),Data!J55,IF(AND(Data!$N$17=10,Data!K55&lt;&gt;""),Data!K55,""))))))))))</f>
        <v>4127</v>
      </c>
    </row>
    <row r="58" spans="1:3" x14ac:dyDescent="0.15">
      <c r="A58">
        <f t="shared" si="0"/>
        <v>54</v>
      </c>
      <c r="B58" s="83">
        <f>IF(AND(Data!$N$16=1,Data!B56&lt;&gt;""),Data!B56,IF(AND(Data!$N$16=2,Data!C56&lt;&gt;""),Data!C56,IF(AND(Data!$N$16=3,Data!D56&lt;&gt;""),Data!D56,IF(AND(Data!$N$16=4,Data!E56&lt;&gt;""),Data!E56,IF(AND(Data!$N$16=5,Data!F56&lt;&gt;""),Data!F56,IF(AND(Data!$N$16=6,Data!G56&lt;&gt;""),Data!G56,IF(AND(Data!$N$16=7,Data!H56&lt;&gt;""),Data!H56,IF(AND(Data!$N$16=8,Data!I56&lt;&gt;""),Data!I56,IF(AND(Data!$N$16=9,Data!J56&lt;&gt;""),Data!J56,IF(AND(Data!$N$16=10,Data!K56&lt;&gt;""),Data!K56,""))))))))))</f>
        <v>23</v>
      </c>
      <c r="C58" s="83">
        <f>IF(AND(Data!$N$17=1,Data!B56&lt;&gt;""),Data!B56,IF(AND(Data!$N$17=2,Data!C56&lt;&gt;""),Data!C56,IF(AND(Data!$N$17=3,Data!D56&lt;&gt;""),Data!D56,IF(AND(Data!$N$17=4,Data!E56&lt;&gt;""),Data!E56,IF(AND(Data!$N$17=5,Data!F56&lt;&gt;""),Data!F56,IF(AND(Data!$N$17=6,Data!G56&lt;&gt;""),Data!G56,IF(AND(Data!$N$17=7,Data!H56&lt;&gt;""),Data!H56,IF(AND(Data!$N$17=8,Data!I56&lt;&gt;""),Data!I56,IF(AND(Data!$N$17=9,Data!J56&lt;&gt;""),Data!J56,IF(AND(Data!$N$17=10,Data!K56&lt;&gt;""),Data!K56,""))))))))))</f>
        <v>4127</v>
      </c>
    </row>
    <row r="59" spans="1:3" x14ac:dyDescent="0.15">
      <c r="A59">
        <f t="shared" si="0"/>
        <v>55</v>
      </c>
      <c r="B59" s="83">
        <f>IF(AND(Data!$N$16=1,Data!B57&lt;&gt;""),Data!B57,IF(AND(Data!$N$16=2,Data!C57&lt;&gt;""),Data!C57,IF(AND(Data!$N$16=3,Data!D57&lt;&gt;""),Data!D57,IF(AND(Data!$N$16=4,Data!E57&lt;&gt;""),Data!E57,IF(AND(Data!$N$16=5,Data!F57&lt;&gt;""),Data!F57,IF(AND(Data!$N$16=6,Data!G57&lt;&gt;""),Data!G57,IF(AND(Data!$N$16=7,Data!H57&lt;&gt;""),Data!H57,IF(AND(Data!$N$16=8,Data!I57&lt;&gt;""),Data!I57,IF(AND(Data!$N$16=9,Data!J57&lt;&gt;""),Data!J57,IF(AND(Data!$N$16=10,Data!K57&lt;&gt;""),Data!K57,""))))))))))</f>
        <v>42</v>
      </c>
      <c r="C59" s="83">
        <f>IF(AND(Data!$N$17=1,Data!B57&lt;&gt;""),Data!B57,IF(AND(Data!$N$17=2,Data!C57&lt;&gt;""),Data!C57,IF(AND(Data!$N$17=3,Data!D57&lt;&gt;""),Data!D57,IF(AND(Data!$N$17=4,Data!E57&lt;&gt;""),Data!E57,IF(AND(Data!$N$17=5,Data!F57&lt;&gt;""),Data!F57,IF(AND(Data!$N$17=6,Data!G57&lt;&gt;""),Data!G57,IF(AND(Data!$N$17=7,Data!H57&lt;&gt;""),Data!H57,IF(AND(Data!$N$17=8,Data!I57&lt;&gt;""),Data!I57,IF(AND(Data!$N$17=9,Data!J57&lt;&gt;""),Data!J57,IF(AND(Data!$N$17=10,Data!K57&lt;&gt;""),Data!K57,""))))))))))</f>
        <v>4137</v>
      </c>
    </row>
    <row r="60" spans="1:3" x14ac:dyDescent="0.15">
      <c r="A60">
        <f t="shared" si="0"/>
        <v>56</v>
      </c>
      <c r="B60" s="83">
        <f>IF(AND(Data!$N$16=1,Data!B58&lt;&gt;""),Data!B58,IF(AND(Data!$N$16=2,Data!C58&lt;&gt;""),Data!C58,IF(AND(Data!$N$16=3,Data!D58&lt;&gt;""),Data!D58,IF(AND(Data!$N$16=4,Data!E58&lt;&gt;""),Data!E58,IF(AND(Data!$N$16=5,Data!F58&lt;&gt;""),Data!F58,IF(AND(Data!$N$16=6,Data!G58&lt;&gt;""),Data!G58,IF(AND(Data!$N$16=7,Data!H58&lt;&gt;""),Data!H58,IF(AND(Data!$N$16=8,Data!I58&lt;&gt;""),Data!I58,IF(AND(Data!$N$16=9,Data!J58&lt;&gt;""),Data!J58,IF(AND(Data!$N$16=10,Data!K58&lt;&gt;""),Data!K58,""))))))))))</f>
        <v>25</v>
      </c>
      <c r="C60" s="83">
        <f>IF(AND(Data!$N$17=1,Data!B58&lt;&gt;""),Data!B58,IF(AND(Data!$N$17=2,Data!C58&lt;&gt;""),Data!C58,IF(AND(Data!$N$17=3,Data!D58&lt;&gt;""),Data!D58,IF(AND(Data!$N$17=4,Data!E58&lt;&gt;""),Data!E58,IF(AND(Data!$N$17=5,Data!F58&lt;&gt;""),Data!F58,IF(AND(Data!$N$17=6,Data!G58&lt;&gt;""),Data!G58,IF(AND(Data!$N$17=7,Data!H58&lt;&gt;""),Data!H58,IF(AND(Data!$N$17=8,Data!I58&lt;&gt;""),Data!I58,IF(AND(Data!$N$17=9,Data!J58&lt;&gt;""),Data!J58,IF(AND(Data!$N$17=10,Data!K58&lt;&gt;""),Data!K58,""))))))))))</f>
        <v>4138</v>
      </c>
    </row>
    <row r="61" spans="1:3" x14ac:dyDescent="0.15">
      <c r="A61">
        <f t="shared" si="0"/>
        <v>57</v>
      </c>
      <c r="B61" s="83">
        <f>IF(AND(Data!$N$16=1,Data!B59&lt;&gt;""),Data!B59,IF(AND(Data!$N$16=2,Data!C59&lt;&gt;""),Data!C59,IF(AND(Data!$N$16=3,Data!D59&lt;&gt;""),Data!D59,IF(AND(Data!$N$16=4,Data!E59&lt;&gt;""),Data!E59,IF(AND(Data!$N$16=5,Data!F59&lt;&gt;""),Data!F59,IF(AND(Data!$N$16=6,Data!G59&lt;&gt;""),Data!G59,IF(AND(Data!$N$16=7,Data!H59&lt;&gt;""),Data!H59,IF(AND(Data!$N$16=8,Data!I59&lt;&gt;""),Data!I59,IF(AND(Data!$N$16=9,Data!J59&lt;&gt;""),Data!J59,IF(AND(Data!$N$16=10,Data!K59&lt;&gt;""),Data!K59,""))))))))))</f>
        <v>48</v>
      </c>
      <c r="C61" s="83">
        <f>IF(AND(Data!$N$17=1,Data!B59&lt;&gt;""),Data!B59,IF(AND(Data!$N$17=2,Data!C59&lt;&gt;""),Data!C59,IF(AND(Data!$N$17=3,Data!D59&lt;&gt;""),Data!D59,IF(AND(Data!$N$17=4,Data!E59&lt;&gt;""),Data!E59,IF(AND(Data!$N$17=5,Data!F59&lt;&gt;""),Data!F59,IF(AND(Data!$N$17=6,Data!G59&lt;&gt;""),Data!G59,IF(AND(Data!$N$17=7,Data!H59&lt;&gt;""),Data!H59,IF(AND(Data!$N$17=8,Data!I59&lt;&gt;""),Data!I59,IF(AND(Data!$N$17=9,Data!J59&lt;&gt;""),Data!J59,IF(AND(Data!$N$17=10,Data!K59&lt;&gt;""),Data!K59,""))))))))))</f>
        <v>4157</v>
      </c>
    </row>
    <row r="62" spans="1:3" x14ac:dyDescent="0.15">
      <c r="A62">
        <f t="shared" si="0"/>
        <v>58</v>
      </c>
      <c r="B62" s="83">
        <f>IF(AND(Data!$N$16=1,Data!B60&lt;&gt;""),Data!B60,IF(AND(Data!$N$16=2,Data!C60&lt;&gt;""),Data!C60,IF(AND(Data!$N$16=3,Data!D60&lt;&gt;""),Data!D60,IF(AND(Data!$N$16=4,Data!E60&lt;&gt;""),Data!E60,IF(AND(Data!$N$16=5,Data!F60&lt;&gt;""),Data!F60,IF(AND(Data!$N$16=6,Data!G60&lt;&gt;""),Data!G60,IF(AND(Data!$N$16=7,Data!H60&lt;&gt;""),Data!H60,IF(AND(Data!$N$16=8,Data!I60&lt;&gt;""),Data!I60,IF(AND(Data!$N$16=9,Data!J60&lt;&gt;""),Data!J60,IF(AND(Data!$N$16=10,Data!K60&lt;&gt;""),Data!K60,""))))))))))</f>
        <v>48</v>
      </c>
      <c r="C62" s="83">
        <f>IF(AND(Data!$N$17=1,Data!B60&lt;&gt;""),Data!B60,IF(AND(Data!$N$17=2,Data!C60&lt;&gt;""),Data!C60,IF(AND(Data!$N$17=3,Data!D60&lt;&gt;""),Data!D60,IF(AND(Data!$N$17=4,Data!E60&lt;&gt;""),Data!E60,IF(AND(Data!$N$17=5,Data!F60&lt;&gt;""),Data!F60,IF(AND(Data!$N$17=6,Data!G60&lt;&gt;""),Data!G60,IF(AND(Data!$N$17=7,Data!H60&lt;&gt;""),Data!H60,IF(AND(Data!$N$17=8,Data!I60&lt;&gt;""),Data!I60,IF(AND(Data!$N$17=9,Data!J60&lt;&gt;""),Data!J60,IF(AND(Data!$N$17=10,Data!K60&lt;&gt;""),Data!K60,""))))))))))</f>
        <v>4169</v>
      </c>
    </row>
    <row r="63" spans="1:3" x14ac:dyDescent="0.15">
      <c r="A63">
        <f t="shared" si="0"/>
        <v>59</v>
      </c>
      <c r="B63" s="83">
        <f>IF(AND(Data!$N$16=1,Data!B61&lt;&gt;""),Data!B61,IF(AND(Data!$N$16=2,Data!C61&lt;&gt;""),Data!C61,IF(AND(Data!$N$16=3,Data!D61&lt;&gt;""),Data!D61,IF(AND(Data!$N$16=4,Data!E61&lt;&gt;""),Data!E61,IF(AND(Data!$N$16=5,Data!F61&lt;&gt;""),Data!F61,IF(AND(Data!$N$16=6,Data!G61&lt;&gt;""),Data!G61,IF(AND(Data!$N$16=7,Data!H61&lt;&gt;""),Data!H61,IF(AND(Data!$N$16=8,Data!I61&lt;&gt;""),Data!I61,IF(AND(Data!$N$16=9,Data!J61&lt;&gt;""),Data!J61,IF(AND(Data!$N$16=10,Data!K61&lt;&gt;""),Data!K61,""))))))))))</f>
        <v>38</v>
      </c>
      <c r="C63" s="83">
        <f>IF(AND(Data!$N$17=1,Data!B61&lt;&gt;""),Data!B61,IF(AND(Data!$N$17=2,Data!C61&lt;&gt;""),Data!C61,IF(AND(Data!$N$17=3,Data!D61&lt;&gt;""),Data!D61,IF(AND(Data!$N$17=4,Data!E61&lt;&gt;""),Data!E61,IF(AND(Data!$N$17=5,Data!F61&lt;&gt;""),Data!F61,IF(AND(Data!$N$17=6,Data!G61&lt;&gt;""),Data!G61,IF(AND(Data!$N$17=7,Data!H61&lt;&gt;""),Data!H61,IF(AND(Data!$N$17=8,Data!I61&lt;&gt;""),Data!I61,IF(AND(Data!$N$17=9,Data!J61&lt;&gt;""),Data!J61,IF(AND(Data!$N$17=10,Data!K61&lt;&gt;""),Data!K61,""))))))))))</f>
        <v>4170</v>
      </c>
    </row>
    <row r="64" spans="1:3" x14ac:dyDescent="0.15">
      <c r="A64">
        <f t="shared" si="0"/>
        <v>60</v>
      </c>
      <c r="B64" s="83">
        <f>IF(AND(Data!$N$16=1,Data!B62&lt;&gt;""),Data!B62,IF(AND(Data!$N$16=2,Data!C62&lt;&gt;""),Data!C62,IF(AND(Data!$N$16=3,Data!D62&lt;&gt;""),Data!D62,IF(AND(Data!$N$16=4,Data!E62&lt;&gt;""),Data!E62,IF(AND(Data!$N$16=5,Data!F62&lt;&gt;""),Data!F62,IF(AND(Data!$N$16=6,Data!G62&lt;&gt;""),Data!G62,IF(AND(Data!$N$16=7,Data!H62&lt;&gt;""),Data!H62,IF(AND(Data!$N$16=8,Data!I62&lt;&gt;""),Data!I62,IF(AND(Data!$N$16=9,Data!J62&lt;&gt;""),Data!J62,IF(AND(Data!$N$16=10,Data!K62&lt;&gt;""),Data!K62,""))))))))))</f>
        <v>38</v>
      </c>
      <c r="C64" s="83">
        <f>IF(AND(Data!$N$17=1,Data!B62&lt;&gt;""),Data!B62,IF(AND(Data!$N$17=2,Data!C62&lt;&gt;""),Data!C62,IF(AND(Data!$N$17=3,Data!D62&lt;&gt;""),Data!D62,IF(AND(Data!$N$17=4,Data!E62&lt;&gt;""),Data!E62,IF(AND(Data!$N$17=5,Data!F62&lt;&gt;""),Data!F62,IF(AND(Data!$N$17=6,Data!G62&lt;&gt;""),Data!G62,IF(AND(Data!$N$17=7,Data!H62&lt;&gt;""),Data!H62,IF(AND(Data!$N$17=8,Data!I62&lt;&gt;""),Data!I62,IF(AND(Data!$N$17=9,Data!J62&lt;&gt;""),Data!J62,IF(AND(Data!$N$17=10,Data!K62&lt;&gt;""),Data!K62,""))))))))))</f>
        <v>4170</v>
      </c>
    </row>
    <row r="65" spans="1:3" x14ac:dyDescent="0.15">
      <c r="A65">
        <f t="shared" si="0"/>
        <v>61</v>
      </c>
      <c r="B65" s="83">
        <f>IF(AND(Data!$N$16=1,Data!B63&lt;&gt;""),Data!B63,IF(AND(Data!$N$16=2,Data!C63&lt;&gt;""),Data!C63,IF(AND(Data!$N$16=3,Data!D63&lt;&gt;""),Data!D63,IF(AND(Data!$N$16=4,Data!E63&lt;&gt;""),Data!E63,IF(AND(Data!$N$16=5,Data!F63&lt;&gt;""),Data!F63,IF(AND(Data!$N$16=6,Data!G63&lt;&gt;""),Data!G63,IF(AND(Data!$N$16=7,Data!H63&lt;&gt;""),Data!H63,IF(AND(Data!$N$16=8,Data!I63&lt;&gt;""),Data!I63,IF(AND(Data!$N$16=9,Data!J63&lt;&gt;""),Data!J63,IF(AND(Data!$N$16=10,Data!K63&lt;&gt;""),Data!K63,""))))))))))</f>
        <v>41</v>
      </c>
      <c r="C65" s="83">
        <f>IF(AND(Data!$N$17=1,Data!B63&lt;&gt;""),Data!B63,IF(AND(Data!$N$17=2,Data!C63&lt;&gt;""),Data!C63,IF(AND(Data!$N$17=3,Data!D63&lt;&gt;""),Data!D63,IF(AND(Data!$N$17=4,Data!E63&lt;&gt;""),Data!E63,IF(AND(Data!$N$17=5,Data!F63&lt;&gt;""),Data!F63,IF(AND(Data!$N$17=6,Data!G63&lt;&gt;""),Data!G63,IF(AND(Data!$N$17=7,Data!H63&lt;&gt;""),Data!H63,IF(AND(Data!$N$17=8,Data!I63&lt;&gt;""),Data!I63,IF(AND(Data!$N$17=9,Data!J63&lt;&gt;""),Data!J63,IF(AND(Data!$N$17=10,Data!K63&lt;&gt;""),Data!K63,""))))))))))</f>
        <v>4170</v>
      </c>
    </row>
    <row r="66" spans="1:3" x14ac:dyDescent="0.15">
      <c r="A66">
        <f t="shared" si="0"/>
        <v>62</v>
      </c>
      <c r="B66" s="83">
        <f>IF(AND(Data!$N$16=1,Data!B64&lt;&gt;""),Data!B64,IF(AND(Data!$N$16=2,Data!C64&lt;&gt;""),Data!C64,IF(AND(Data!$N$16=3,Data!D64&lt;&gt;""),Data!D64,IF(AND(Data!$N$16=4,Data!E64&lt;&gt;""),Data!E64,IF(AND(Data!$N$16=5,Data!F64&lt;&gt;""),Data!F64,IF(AND(Data!$N$16=6,Data!G64&lt;&gt;""),Data!G64,IF(AND(Data!$N$16=7,Data!H64&lt;&gt;""),Data!H64,IF(AND(Data!$N$16=8,Data!I64&lt;&gt;""),Data!I64,IF(AND(Data!$N$16=9,Data!J64&lt;&gt;""),Data!J64,IF(AND(Data!$N$16=10,Data!K64&lt;&gt;""),Data!K64,""))))))))))</f>
        <v>38</v>
      </c>
      <c r="C66" s="83">
        <f>IF(AND(Data!$N$17=1,Data!B64&lt;&gt;""),Data!B64,IF(AND(Data!$N$17=2,Data!C64&lt;&gt;""),Data!C64,IF(AND(Data!$N$17=3,Data!D64&lt;&gt;""),Data!D64,IF(AND(Data!$N$17=4,Data!E64&lt;&gt;""),Data!E64,IF(AND(Data!$N$17=5,Data!F64&lt;&gt;""),Data!F64,IF(AND(Data!$N$17=6,Data!G64&lt;&gt;""),Data!G64,IF(AND(Data!$N$17=7,Data!H64&lt;&gt;""),Data!H64,IF(AND(Data!$N$17=8,Data!I64&lt;&gt;""),Data!I64,IF(AND(Data!$N$17=9,Data!J64&lt;&gt;""),Data!J64,IF(AND(Data!$N$17=10,Data!K64&lt;&gt;""),Data!K64,""))))))))))</f>
        <v>4171</v>
      </c>
    </row>
    <row r="67" spans="1:3" x14ac:dyDescent="0.15">
      <c r="A67">
        <f t="shared" si="0"/>
        <v>63</v>
      </c>
      <c r="B67" s="83">
        <f>IF(AND(Data!$N$16=1,Data!B65&lt;&gt;""),Data!B65,IF(AND(Data!$N$16=2,Data!C65&lt;&gt;""),Data!C65,IF(AND(Data!$N$16=3,Data!D65&lt;&gt;""),Data!D65,IF(AND(Data!$N$16=4,Data!E65&lt;&gt;""),Data!E65,IF(AND(Data!$N$16=5,Data!F65&lt;&gt;""),Data!F65,IF(AND(Data!$N$16=6,Data!G65&lt;&gt;""),Data!G65,IF(AND(Data!$N$16=7,Data!H65&lt;&gt;""),Data!H65,IF(AND(Data!$N$16=8,Data!I65&lt;&gt;""),Data!I65,IF(AND(Data!$N$16=9,Data!J65&lt;&gt;""),Data!J65,IF(AND(Data!$N$16=10,Data!K65&lt;&gt;""),Data!K65,""))))))))))</f>
        <v>34</v>
      </c>
      <c r="C67" s="83">
        <f>IF(AND(Data!$N$17=1,Data!B65&lt;&gt;""),Data!B65,IF(AND(Data!$N$17=2,Data!C65&lt;&gt;""),Data!C65,IF(AND(Data!$N$17=3,Data!D65&lt;&gt;""),Data!D65,IF(AND(Data!$N$17=4,Data!E65&lt;&gt;""),Data!E65,IF(AND(Data!$N$17=5,Data!F65&lt;&gt;""),Data!F65,IF(AND(Data!$N$17=6,Data!G65&lt;&gt;""),Data!G65,IF(AND(Data!$N$17=7,Data!H65&lt;&gt;""),Data!H65,IF(AND(Data!$N$17=8,Data!I65&lt;&gt;""),Data!I65,IF(AND(Data!$N$17=9,Data!J65&lt;&gt;""),Data!J65,IF(AND(Data!$N$17=10,Data!K65&lt;&gt;""),Data!K65,""))))))))))</f>
        <v>4171</v>
      </c>
    </row>
    <row r="68" spans="1:3" x14ac:dyDescent="0.15">
      <c r="A68">
        <f t="shared" si="0"/>
        <v>64</v>
      </c>
      <c r="B68" s="83">
        <f>IF(AND(Data!$N$16=1,Data!B66&lt;&gt;""),Data!B66,IF(AND(Data!$N$16=2,Data!C66&lt;&gt;""),Data!C66,IF(AND(Data!$N$16=3,Data!D66&lt;&gt;""),Data!D66,IF(AND(Data!$N$16=4,Data!E66&lt;&gt;""),Data!E66,IF(AND(Data!$N$16=5,Data!F66&lt;&gt;""),Data!F66,IF(AND(Data!$N$16=6,Data!G66&lt;&gt;""),Data!G66,IF(AND(Data!$N$16=7,Data!H66&lt;&gt;""),Data!H66,IF(AND(Data!$N$16=8,Data!I66&lt;&gt;""),Data!I66,IF(AND(Data!$N$16=9,Data!J66&lt;&gt;""),Data!J66,IF(AND(Data!$N$16=10,Data!K66&lt;&gt;""),Data!K66,""))))))))))</f>
        <v>48</v>
      </c>
      <c r="C68" s="83">
        <f>IF(AND(Data!$N$17=1,Data!B66&lt;&gt;""),Data!B66,IF(AND(Data!$N$17=2,Data!C66&lt;&gt;""),Data!C66,IF(AND(Data!$N$17=3,Data!D66&lt;&gt;""),Data!D66,IF(AND(Data!$N$17=4,Data!E66&lt;&gt;""),Data!E66,IF(AND(Data!$N$17=5,Data!F66&lt;&gt;""),Data!F66,IF(AND(Data!$N$17=6,Data!G66&lt;&gt;""),Data!G66,IF(AND(Data!$N$17=7,Data!H66&lt;&gt;""),Data!H66,IF(AND(Data!$N$17=8,Data!I66&lt;&gt;""),Data!I66,IF(AND(Data!$N$17=9,Data!J66&lt;&gt;""),Data!J66,IF(AND(Data!$N$17=10,Data!K66&lt;&gt;""),Data!K66,""))))))))))</f>
        <v>4180</v>
      </c>
    </row>
    <row r="69" spans="1:3" x14ac:dyDescent="0.15">
      <c r="A69">
        <f t="shared" si="0"/>
        <v>65</v>
      </c>
      <c r="B69" s="83">
        <f>IF(AND(Data!$N$16=1,Data!B67&lt;&gt;""),Data!B67,IF(AND(Data!$N$16=2,Data!C67&lt;&gt;""),Data!C67,IF(AND(Data!$N$16=3,Data!D67&lt;&gt;""),Data!D67,IF(AND(Data!$N$16=4,Data!E67&lt;&gt;""),Data!E67,IF(AND(Data!$N$16=5,Data!F67&lt;&gt;""),Data!F67,IF(AND(Data!$N$16=6,Data!G67&lt;&gt;""),Data!G67,IF(AND(Data!$N$16=7,Data!H67&lt;&gt;""),Data!H67,IF(AND(Data!$N$16=8,Data!I67&lt;&gt;""),Data!I67,IF(AND(Data!$N$16=9,Data!J67&lt;&gt;""),Data!J67,IF(AND(Data!$N$16=10,Data!K67&lt;&gt;""),Data!K67,""))))))))))</f>
        <v>37</v>
      </c>
      <c r="C69" s="83">
        <f>IF(AND(Data!$N$17=1,Data!B67&lt;&gt;""),Data!B67,IF(AND(Data!$N$17=2,Data!C67&lt;&gt;""),Data!C67,IF(AND(Data!$N$17=3,Data!D67&lt;&gt;""),Data!D67,IF(AND(Data!$N$17=4,Data!E67&lt;&gt;""),Data!E67,IF(AND(Data!$N$17=5,Data!F67&lt;&gt;""),Data!F67,IF(AND(Data!$N$17=6,Data!G67&lt;&gt;""),Data!G67,IF(AND(Data!$N$17=7,Data!H67&lt;&gt;""),Data!H67,IF(AND(Data!$N$17=8,Data!I67&lt;&gt;""),Data!I67,IF(AND(Data!$N$17=9,Data!J67&lt;&gt;""),Data!J67,IF(AND(Data!$N$17=10,Data!K67&lt;&gt;""),Data!K67,""))))))))))</f>
        <v>4183</v>
      </c>
    </row>
    <row r="70" spans="1:3" x14ac:dyDescent="0.15">
      <c r="A70">
        <f t="shared" si="0"/>
        <v>66</v>
      </c>
      <c r="B70" s="83">
        <f>IF(AND(Data!$N$16=1,Data!B68&lt;&gt;""),Data!B68,IF(AND(Data!$N$16=2,Data!C68&lt;&gt;""),Data!C68,IF(AND(Data!$N$16=3,Data!D68&lt;&gt;""),Data!D68,IF(AND(Data!$N$16=4,Data!E68&lt;&gt;""),Data!E68,IF(AND(Data!$N$16=5,Data!F68&lt;&gt;""),Data!F68,IF(AND(Data!$N$16=6,Data!G68&lt;&gt;""),Data!G68,IF(AND(Data!$N$16=7,Data!H68&lt;&gt;""),Data!H68,IF(AND(Data!$N$16=8,Data!I68&lt;&gt;""),Data!I68,IF(AND(Data!$N$16=9,Data!J68&lt;&gt;""),Data!J68,IF(AND(Data!$N$16=10,Data!K68&lt;&gt;""),Data!K68,""))))))))))</f>
        <v>24</v>
      </c>
      <c r="C70" s="83">
        <f>IF(AND(Data!$N$17=1,Data!B68&lt;&gt;""),Data!B68,IF(AND(Data!$N$17=2,Data!C68&lt;&gt;""),Data!C68,IF(AND(Data!$N$17=3,Data!D68&lt;&gt;""),Data!D68,IF(AND(Data!$N$17=4,Data!E68&lt;&gt;""),Data!E68,IF(AND(Data!$N$17=5,Data!F68&lt;&gt;""),Data!F68,IF(AND(Data!$N$17=6,Data!G68&lt;&gt;""),Data!G68,IF(AND(Data!$N$17=7,Data!H68&lt;&gt;""),Data!H68,IF(AND(Data!$N$17=8,Data!I68&lt;&gt;""),Data!I68,IF(AND(Data!$N$17=9,Data!J68&lt;&gt;""),Data!J68,IF(AND(Data!$N$17=10,Data!K68&lt;&gt;""),Data!K68,""))))))))))</f>
        <v>4208</v>
      </c>
    </row>
    <row r="71" spans="1:3" x14ac:dyDescent="0.15">
      <c r="A71">
        <f t="shared" ref="A71:A134" si="1">IF(AND(B71&lt;&gt;""),1+A70,"")</f>
        <v>67</v>
      </c>
      <c r="B71" s="83">
        <f>IF(AND(Data!$N$16=1,Data!B69&lt;&gt;""),Data!B69,IF(AND(Data!$N$16=2,Data!C69&lt;&gt;""),Data!C69,IF(AND(Data!$N$16=3,Data!D69&lt;&gt;""),Data!D69,IF(AND(Data!$N$16=4,Data!E69&lt;&gt;""),Data!E69,IF(AND(Data!$N$16=5,Data!F69&lt;&gt;""),Data!F69,IF(AND(Data!$N$16=6,Data!G69&lt;&gt;""),Data!G69,IF(AND(Data!$N$16=7,Data!H69&lt;&gt;""),Data!H69,IF(AND(Data!$N$16=8,Data!I69&lt;&gt;""),Data!I69,IF(AND(Data!$N$16=9,Data!J69&lt;&gt;""),Data!J69,IF(AND(Data!$N$16=10,Data!K69&lt;&gt;""),Data!K69,""))))))))))</f>
        <v>47</v>
      </c>
      <c r="C71" s="83">
        <f>IF(AND(Data!$N$17=1,Data!B69&lt;&gt;""),Data!B69,IF(AND(Data!$N$17=2,Data!C69&lt;&gt;""),Data!C69,IF(AND(Data!$N$17=3,Data!D69&lt;&gt;""),Data!D69,IF(AND(Data!$N$17=4,Data!E69&lt;&gt;""),Data!E69,IF(AND(Data!$N$17=5,Data!F69&lt;&gt;""),Data!F69,IF(AND(Data!$N$17=6,Data!G69&lt;&gt;""),Data!G69,IF(AND(Data!$N$17=7,Data!H69&lt;&gt;""),Data!H69,IF(AND(Data!$N$17=8,Data!I69&lt;&gt;""),Data!I69,IF(AND(Data!$N$17=9,Data!J69&lt;&gt;""),Data!J69,IF(AND(Data!$N$17=10,Data!K69&lt;&gt;""),Data!K69,""))))))))))</f>
        <v>4214</v>
      </c>
    </row>
    <row r="72" spans="1:3" x14ac:dyDescent="0.15">
      <c r="A72">
        <f t="shared" si="1"/>
        <v>68</v>
      </c>
      <c r="B72" s="83">
        <f>IF(AND(Data!$N$16=1,Data!B70&lt;&gt;""),Data!B70,IF(AND(Data!$N$16=2,Data!C70&lt;&gt;""),Data!C70,IF(AND(Data!$N$16=3,Data!D70&lt;&gt;""),Data!D70,IF(AND(Data!$N$16=4,Data!E70&lt;&gt;""),Data!E70,IF(AND(Data!$N$16=5,Data!F70&lt;&gt;""),Data!F70,IF(AND(Data!$N$16=6,Data!G70&lt;&gt;""),Data!G70,IF(AND(Data!$N$16=7,Data!H70&lt;&gt;""),Data!H70,IF(AND(Data!$N$16=8,Data!I70&lt;&gt;""),Data!I70,IF(AND(Data!$N$16=9,Data!J70&lt;&gt;""),Data!J70,IF(AND(Data!$N$16=10,Data!K70&lt;&gt;""),Data!K70,""))))))))))</f>
        <v>32</v>
      </c>
      <c r="C72" s="83">
        <f>IF(AND(Data!$N$17=1,Data!B70&lt;&gt;""),Data!B70,IF(AND(Data!$N$17=2,Data!C70&lt;&gt;""),Data!C70,IF(AND(Data!$N$17=3,Data!D70&lt;&gt;""),Data!D70,IF(AND(Data!$N$17=4,Data!E70&lt;&gt;""),Data!E70,IF(AND(Data!$N$17=5,Data!F70&lt;&gt;""),Data!F70,IF(AND(Data!$N$17=6,Data!G70&lt;&gt;""),Data!G70,IF(AND(Data!$N$17=7,Data!H70&lt;&gt;""),Data!H70,IF(AND(Data!$N$17=8,Data!I70&lt;&gt;""),Data!I70,IF(AND(Data!$N$17=9,Data!J70&lt;&gt;""),Data!J70,IF(AND(Data!$N$17=10,Data!K70&lt;&gt;""),Data!K70,""))))))))))</f>
        <v>4219</v>
      </c>
    </row>
    <row r="73" spans="1:3" x14ac:dyDescent="0.15">
      <c r="A73">
        <f t="shared" si="1"/>
        <v>69</v>
      </c>
      <c r="B73" s="83">
        <f>IF(AND(Data!$N$16=1,Data!B71&lt;&gt;""),Data!B71,IF(AND(Data!$N$16=2,Data!C71&lt;&gt;""),Data!C71,IF(AND(Data!$N$16=3,Data!D71&lt;&gt;""),Data!D71,IF(AND(Data!$N$16=4,Data!E71&lt;&gt;""),Data!E71,IF(AND(Data!$N$16=5,Data!F71&lt;&gt;""),Data!F71,IF(AND(Data!$N$16=6,Data!G71&lt;&gt;""),Data!G71,IF(AND(Data!$N$16=7,Data!H71&lt;&gt;""),Data!H71,IF(AND(Data!$N$16=8,Data!I71&lt;&gt;""),Data!I71,IF(AND(Data!$N$16=9,Data!J71&lt;&gt;""),Data!J71,IF(AND(Data!$N$16=10,Data!K71&lt;&gt;""),Data!K71,""))))))))))</f>
        <v>48</v>
      </c>
      <c r="C73" s="83">
        <f>IF(AND(Data!$N$17=1,Data!B71&lt;&gt;""),Data!B71,IF(AND(Data!$N$17=2,Data!C71&lt;&gt;""),Data!C71,IF(AND(Data!$N$17=3,Data!D71&lt;&gt;""),Data!D71,IF(AND(Data!$N$17=4,Data!E71&lt;&gt;""),Data!E71,IF(AND(Data!$N$17=5,Data!F71&lt;&gt;""),Data!F71,IF(AND(Data!$N$17=6,Data!G71&lt;&gt;""),Data!G71,IF(AND(Data!$N$17=7,Data!H71&lt;&gt;""),Data!H71,IF(AND(Data!$N$17=8,Data!I71&lt;&gt;""),Data!I71,IF(AND(Data!$N$17=9,Data!J71&lt;&gt;""),Data!J71,IF(AND(Data!$N$17=10,Data!K71&lt;&gt;""),Data!K71,""))))))))))</f>
        <v>4273</v>
      </c>
    </row>
    <row r="74" spans="1:3" x14ac:dyDescent="0.15">
      <c r="A74">
        <f t="shared" si="1"/>
        <v>70</v>
      </c>
      <c r="B74" s="83">
        <f>IF(AND(Data!$N$16=1,Data!B72&lt;&gt;""),Data!B72,IF(AND(Data!$N$16=2,Data!C72&lt;&gt;""),Data!C72,IF(AND(Data!$N$16=3,Data!D72&lt;&gt;""),Data!D72,IF(AND(Data!$N$16=4,Data!E72&lt;&gt;""),Data!E72,IF(AND(Data!$N$16=5,Data!F72&lt;&gt;""),Data!F72,IF(AND(Data!$N$16=6,Data!G72&lt;&gt;""),Data!G72,IF(AND(Data!$N$16=7,Data!H72&lt;&gt;""),Data!H72,IF(AND(Data!$N$16=8,Data!I72&lt;&gt;""),Data!I72,IF(AND(Data!$N$16=9,Data!J72&lt;&gt;""),Data!J72,IF(AND(Data!$N$16=10,Data!K72&lt;&gt;""),Data!K72,""))))))))))</f>
        <v>22</v>
      </c>
      <c r="C74" s="83">
        <f>IF(AND(Data!$N$17=1,Data!B72&lt;&gt;""),Data!B72,IF(AND(Data!$N$17=2,Data!C72&lt;&gt;""),Data!C72,IF(AND(Data!$N$17=3,Data!D72&lt;&gt;""),Data!D72,IF(AND(Data!$N$17=4,Data!E72&lt;&gt;""),Data!E72,IF(AND(Data!$N$17=5,Data!F72&lt;&gt;""),Data!F72,IF(AND(Data!$N$17=6,Data!G72&lt;&gt;""),Data!G72,IF(AND(Data!$N$17=7,Data!H72&lt;&gt;""),Data!H72,IF(AND(Data!$N$17=8,Data!I72&lt;&gt;""),Data!I72,IF(AND(Data!$N$17=9,Data!J72&lt;&gt;""),Data!J72,IF(AND(Data!$N$17=10,Data!K72&lt;&gt;""),Data!K72,""))))))))))</f>
        <v>4288</v>
      </c>
    </row>
    <row r="75" spans="1:3" x14ac:dyDescent="0.15">
      <c r="A75">
        <f t="shared" si="1"/>
        <v>71</v>
      </c>
      <c r="B75" s="83">
        <f>IF(AND(Data!$N$16=1,Data!B73&lt;&gt;""),Data!B73,IF(AND(Data!$N$16=2,Data!C73&lt;&gt;""),Data!C73,IF(AND(Data!$N$16=3,Data!D73&lt;&gt;""),Data!D73,IF(AND(Data!$N$16=4,Data!E73&lt;&gt;""),Data!E73,IF(AND(Data!$N$16=5,Data!F73&lt;&gt;""),Data!F73,IF(AND(Data!$N$16=6,Data!G73&lt;&gt;""),Data!G73,IF(AND(Data!$N$16=7,Data!H73&lt;&gt;""),Data!H73,IF(AND(Data!$N$16=8,Data!I73&lt;&gt;""),Data!I73,IF(AND(Data!$N$16=9,Data!J73&lt;&gt;""),Data!J73,IF(AND(Data!$N$16=10,Data!K73&lt;&gt;""),Data!K73,""))))))))))</f>
        <v>49</v>
      </c>
      <c r="C75" s="83">
        <f>IF(AND(Data!$N$17=1,Data!B73&lt;&gt;""),Data!B73,IF(AND(Data!$N$17=2,Data!C73&lt;&gt;""),Data!C73,IF(AND(Data!$N$17=3,Data!D73&lt;&gt;""),Data!D73,IF(AND(Data!$N$17=4,Data!E73&lt;&gt;""),Data!E73,IF(AND(Data!$N$17=5,Data!F73&lt;&gt;""),Data!F73,IF(AND(Data!$N$17=6,Data!G73&lt;&gt;""),Data!G73,IF(AND(Data!$N$17=7,Data!H73&lt;&gt;""),Data!H73,IF(AND(Data!$N$17=8,Data!I73&lt;&gt;""),Data!I73,IF(AND(Data!$N$17=9,Data!J73&lt;&gt;""),Data!J73,IF(AND(Data!$N$17=10,Data!K73&lt;&gt;""),Data!K73,""))))))))))</f>
        <v>4347</v>
      </c>
    </row>
    <row r="76" spans="1:3" x14ac:dyDescent="0.15">
      <c r="A76">
        <f t="shared" si="1"/>
        <v>72</v>
      </c>
      <c r="B76" s="83">
        <f>IF(AND(Data!$N$16=1,Data!B74&lt;&gt;""),Data!B74,IF(AND(Data!$N$16=2,Data!C74&lt;&gt;""),Data!C74,IF(AND(Data!$N$16=3,Data!D74&lt;&gt;""),Data!D74,IF(AND(Data!$N$16=4,Data!E74&lt;&gt;""),Data!E74,IF(AND(Data!$N$16=5,Data!F74&lt;&gt;""),Data!F74,IF(AND(Data!$N$16=6,Data!G74&lt;&gt;""),Data!G74,IF(AND(Data!$N$16=7,Data!H74&lt;&gt;""),Data!H74,IF(AND(Data!$N$16=8,Data!I74&lt;&gt;""),Data!I74,IF(AND(Data!$N$16=9,Data!J74&lt;&gt;""),Data!J74,IF(AND(Data!$N$16=10,Data!K74&lt;&gt;""),Data!K74,""))))))))))</f>
        <v>32</v>
      </c>
      <c r="C76" s="83">
        <f>IF(AND(Data!$N$17=1,Data!B74&lt;&gt;""),Data!B74,IF(AND(Data!$N$17=2,Data!C74&lt;&gt;""),Data!C74,IF(AND(Data!$N$17=3,Data!D74&lt;&gt;""),Data!D74,IF(AND(Data!$N$17=4,Data!E74&lt;&gt;""),Data!E74,IF(AND(Data!$N$17=5,Data!F74&lt;&gt;""),Data!F74,IF(AND(Data!$N$17=6,Data!G74&lt;&gt;""),Data!G74,IF(AND(Data!$N$17=7,Data!H74&lt;&gt;""),Data!H74,IF(AND(Data!$N$17=8,Data!I74&lt;&gt;""),Data!I74,IF(AND(Data!$N$17=9,Data!J74&lt;&gt;""),Data!J74,IF(AND(Data!$N$17=10,Data!K74&lt;&gt;""),Data!K74,""))))))))))</f>
        <v>4412</v>
      </c>
    </row>
    <row r="77" spans="1:3" x14ac:dyDescent="0.15">
      <c r="A77">
        <f t="shared" si="1"/>
        <v>73</v>
      </c>
      <c r="B77" s="83">
        <f>IF(AND(Data!$N$16=1,Data!B75&lt;&gt;""),Data!B75,IF(AND(Data!$N$16=2,Data!C75&lt;&gt;""),Data!C75,IF(AND(Data!$N$16=3,Data!D75&lt;&gt;""),Data!D75,IF(AND(Data!$N$16=4,Data!E75&lt;&gt;""),Data!E75,IF(AND(Data!$N$16=5,Data!F75&lt;&gt;""),Data!F75,IF(AND(Data!$N$16=6,Data!G75&lt;&gt;""),Data!G75,IF(AND(Data!$N$16=7,Data!H75&lt;&gt;""),Data!H75,IF(AND(Data!$N$16=8,Data!I75&lt;&gt;""),Data!I75,IF(AND(Data!$N$16=9,Data!J75&lt;&gt;""),Data!J75,IF(AND(Data!$N$16=10,Data!K75&lt;&gt;""),Data!K75,""))))))))))</f>
        <v>44</v>
      </c>
      <c r="C77" s="83">
        <f>IF(AND(Data!$N$17=1,Data!B75&lt;&gt;""),Data!B75,IF(AND(Data!$N$17=2,Data!C75&lt;&gt;""),Data!C75,IF(AND(Data!$N$17=3,Data!D75&lt;&gt;""),Data!D75,IF(AND(Data!$N$17=4,Data!E75&lt;&gt;""),Data!E75,IF(AND(Data!$N$17=5,Data!F75&lt;&gt;""),Data!F75,IF(AND(Data!$N$17=6,Data!G75&lt;&gt;""),Data!G75,IF(AND(Data!$N$17=7,Data!H75&lt;&gt;""),Data!H75,IF(AND(Data!$N$17=8,Data!I75&lt;&gt;""),Data!I75,IF(AND(Data!$N$17=9,Data!J75&lt;&gt;""),Data!J75,IF(AND(Data!$N$17=10,Data!K75&lt;&gt;""),Data!K75,""))))))))))</f>
        <v>4424</v>
      </c>
    </row>
    <row r="78" spans="1:3" x14ac:dyDescent="0.15">
      <c r="A78">
        <f t="shared" si="1"/>
        <v>74</v>
      </c>
      <c r="B78" s="83">
        <f>IF(AND(Data!$N$16=1,Data!B76&lt;&gt;""),Data!B76,IF(AND(Data!$N$16=2,Data!C76&lt;&gt;""),Data!C76,IF(AND(Data!$N$16=3,Data!D76&lt;&gt;""),Data!D76,IF(AND(Data!$N$16=4,Data!E76&lt;&gt;""),Data!E76,IF(AND(Data!$N$16=5,Data!F76&lt;&gt;""),Data!F76,IF(AND(Data!$N$16=6,Data!G76&lt;&gt;""),Data!G76,IF(AND(Data!$N$16=7,Data!H76&lt;&gt;""),Data!H76,IF(AND(Data!$N$16=8,Data!I76&lt;&gt;""),Data!I76,IF(AND(Data!$N$16=9,Data!J76&lt;&gt;""),Data!J76,IF(AND(Data!$N$16=10,Data!K76&lt;&gt;""),Data!K76,""))))))))))</f>
        <v>22</v>
      </c>
      <c r="C78" s="83">
        <f>IF(AND(Data!$N$17=1,Data!B76&lt;&gt;""),Data!B76,IF(AND(Data!$N$17=2,Data!C76&lt;&gt;""),Data!C76,IF(AND(Data!$N$17=3,Data!D76&lt;&gt;""),Data!D76,IF(AND(Data!$N$17=4,Data!E76&lt;&gt;""),Data!E76,IF(AND(Data!$N$17=5,Data!F76&lt;&gt;""),Data!F76,IF(AND(Data!$N$17=6,Data!G76&lt;&gt;""),Data!G76,IF(AND(Data!$N$17=7,Data!H76&lt;&gt;""),Data!H76,IF(AND(Data!$N$17=8,Data!I76&lt;&gt;""),Data!I76,IF(AND(Data!$N$17=9,Data!J76&lt;&gt;""),Data!J76,IF(AND(Data!$N$17=10,Data!K76&lt;&gt;""),Data!K76,""))))))))))</f>
        <v>4603</v>
      </c>
    </row>
    <row r="79" spans="1:3" x14ac:dyDescent="0.15">
      <c r="A79">
        <f t="shared" si="1"/>
        <v>75</v>
      </c>
      <c r="B79" s="83">
        <f>IF(AND(Data!$N$16=1,Data!B77&lt;&gt;""),Data!B77,IF(AND(Data!$N$16=2,Data!C77&lt;&gt;""),Data!C77,IF(AND(Data!$N$16=3,Data!D77&lt;&gt;""),Data!D77,IF(AND(Data!$N$16=4,Data!E77&lt;&gt;""),Data!E77,IF(AND(Data!$N$16=5,Data!F77&lt;&gt;""),Data!F77,IF(AND(Data!$N$16=6,Data!G77&lt;&gt;""),Data!G77,IF(AND(Data!$N$16=7,Data!H77&lt;&gt;""),Data!H77,IF(AND(Data!$N$16=8,Data!I77&lt;&gt;""),Data!I77,IF(AND(Data!$N$16=9,Data!J77&lt;&gt;""),Data!J77,IF(AND(Data!$N$16=10,Data!K77&lt;&gt;""),Data!K77,""))))))))))</f>
        <v>42</v>
      </c>
      <c r="C79" s="83">
        <f>IF(AND(Data!$N$17=1,Data!B77&lt;&gt;""),Data!B77,IF(AND(Data!$N$17=2,Data!C77&lt;&gt;""),Data!C77,IF(AND(Data!$N$17=3,Data!D77&lt;&gt;""),Data!D77,IF(AND(Data!$N$17=4,Data!E77&lt;&gt;""),Data!E77,IF(AND(Data!$N$17=5,Data!F77&lt;&gt;""),Data!F77,IF(AND(Data!$N$17=6,Data!G77&lt;&gt;""),Data!G77,IF(AND(Data!$N$17=7,Data!H77&lt;&gt;""),Data!H77,IF(AND(Data!$N$17=8,Data!I77&lt;&gt;""),Data!I77,IF(AND(Data!$N$17=9,Data!J77&lt;&gt;""),Data!J77,IF(AND(Data!$N$17=10,Data!K77&lt;&gt;""),Data!K77,""))))))))))</f>
        <v>4705</v>
      </c>
    </row>
    <row r="80" spans="1:3" x14ac:dyDescent="0.15">
      <c r="A80">
        <f t="shared" si="1"/>
        <v>76</v>
      </c>
      <c r="B80" s="83">
        <f>IF(AND(Data!$N$16=1,Data!B78&lt;&gt;""),Data!B78,IF(AND(Data!$N$16=2,Data!C78&lt;&gt;""),Data!C78,IF(AND(Data!$N$16=3,Data!D78&lt;&gt;""),Data!D78,IF(AND(Data!$N$16=4,Data!E78&lt;&gt;""),Data!E78,IF(AND(Data!$N$16=5,Data!F78&lt;&gt;""),Data!F78,IF(AND(Data!$N$16=6,Data!G78&lt;&gt;""),Data!G78,IF(AND(Data!$N$16=7,Data!H78&lt;&gt;""),Data!H78,IF(AND(Data!$N$16=8,Data!I78&lt;&gt;""),Data!I78,IF(AND(Data!$N$16=9,Data!J78&lt;&gt;""),Data!J78,IF(AND(Data!$N$16=10,Data!K78&lt;&gt;""),Data!K78,""))))))))))</f>
        <v>40</v>
      </c>
      <c r="C80" s="83">
        <f>IF(AND(Data!$N$17=1,Data!B78&lt;&gt;""),Data!B78,IF(AND(Data!$N$17=2,Data!C78&lt;&gt;""),Data!C78,IF(AND(Data!$N$17=3,Data!D78&lt;&gt;""),Data!D78,IF(AND(Data!$N$17=4,Data!E78&lt;&gt;""),Data!E78,IF(AND(Data!$N$17=5,Data!F78&lt;&gt;""),Data!F78,IF(AND(Data!$N$17=6,Data!G78&lt;&gt;""),Data!G78,IF(AND(Data!$N$17=7,Data!H78&lt;&gt;""),Data!H78,IF(AND(Data!$N$17=8,Data!I78&lt;&gt;""),Data!I78,IF(AND(Data!$N$17=9,Data!J78&lt;&gt;""),Data!J78,IF(AND(Data!$N$17=10,Data!K78&lt;&gt;""),Data!K78,""))))))))))</f>
        <v>4742</v>
      </c>
    </row>
    <row r="81" spans="1:3" x14ac:dyDescent="0.15">
      <c r="A81">
        <f t="shared" si="1"/>
        <v>77</v>
      </c>
      <c r="B81" s="83">
        <f>IF(AND(Data!$N$16=1,Data!B79&lt;&gt;""),Data!B79,IF(AND(Data!$N$16=2,Data!C79&lt;&gt;""),Data!C79,IF(AND(Data!$N$16=3,Data!D79&lt;&gt;""),Data!D79,IF(AND(Data!$N$16=4,Data!E79&lt;&gt;""),Data!E79,IF(AND(Data!$N$16=5,Data!F79&lt;&gt;""),Data!F79,IF(AND(Data!$N$16=6,Data!G79&lt;&gt;""),Data!G79,IF(AND(Data!$N$16=7,Data!H79&lt;&gt;""),Data!H79,IF(AND(Data!$N$16=8,Data!I79&lt;&gt;""),Data!I79,IF(AND(Data!$N$16=9,Data!J79&lt;&gt;""),Data!J79,IF(AND(Data!$N$16=10,Data!K79&lt;&gt;""),Data!K79,""))))))))))</f>
        <v>46</v>
      </c>
      <c r="C81" s="83">
        <f>IF(AND(Data!$N$17=1,Data!B79&lt;&gt;""),Data!B79,IF(AND(Data!$N$17=2,Data!C79&lt;&gt;""),Data!C79,IF(AND(Data!$N$17=3,Data!D79&lt;&gt;""),Data!D79,IF(AND(Data!$N$17=4,Data!E79&lt;&gt;""),Data!E79,IF(AND(Data!$N$17=5,Data!F79&lt;&gt;""),Data!F79,IF(AND(Data!$N$17=6,Data!G79&lt;&gt;""),Data!G79,IF(AND(Data!$N$17=7,Data!H79&lt;&gt;""),Data!H79,IF(AND(Data!$N$17=8,Data!I79&lt;&gt;""),Data!I79,IF(AND(Data!$N$17=9,Data!J79&lt;&gt;""),Data!J79,IF(AND(Data!$N$17=10,Data!K79&lt;&gt;""),Data!K79,""))))))))))</f>
        <v>4764</v>
      </c>
    </row>
    <row r="82" spans="1:3" x14ac:dyDescent="0.15">
      <c r="A82">
        <f t="shared" si="1"/>
        <v>78</v>
      </c>
      <c r="B82" s="83">
        <f>IF(AND(Data!$N$16=1,Data!B80&lt;&gt;""),Data!B80,IF(AND(Data!$N$16=2,Data!C80&lt;&gt;""),Data!C80,IF(AND(Data!$N$16=3,Data!D80&lt;&gt;""),Data!D80,IF(AND(Data!$N$16=4,Data!E80&lt;&gt;""),Data!E80,IF(AND(Data!$N$16=5,Data!F80&lt;&gt;""),Data!F80,IF(AND(Data!$N$16=6,Data!G80&lt;&gt;""),Data!G80,IF(AND(Data!$N$16=7,Data!H80&lt;&gt;""),Data!H80,IF(AND(Data!$N$16=8,Data!I80&lt;&gt;""),Data!I80,IF(AND(Data!$N$16=9,Data!J80&lt;&gt;""),Data!J80,IF(AND(Data!$N$16=10,Data!K80&lt;&gt;""),Data!K80,""))))))))))</f>
        <v>41</v>
      </c>
      <c r="C82" s="83">
        <f>IF(AND(Data!$N$17=1,Data!B80&lt;&gt;""),Data!B80,IF(AND(Data!$N$17=2,Data!C80&lt;&gt;""),Data!C80,IF(AND(Data!$N$17=3,Data!D80&lt;&gt;""),Data!D80,IF(AND(Data!$N$17=4,Data!E80&lt;&gt;""),Data!E80,IF(AND(Data!$N$17=5,Data!F80&lt;&gt;""),Data!F80,IF(AND(Data!$N$17=6,Data!G80&lt;&gt;""),Data!G80,IF(AND(Data!$N$17=7,Data!H80&lt;&gt;""),Data!H80,IF(AND(Data!$N$17=8,Data!I80&lt;&gt;""),Data!I80,IF(AND(Data!$N$17=9,Data!J80&lt;&gt;""),Data!J80,IF(AND(Data!$N$17=10,Data!K80&lt;&gt;""),Data!K80,""))))))))))</f>
        <v>4820</v>
      </c>
    </row>
    <row r="83" spans="1:3" x14ac:dyDescent="0.15">
      <c r="A83">
        <f t="shared" si="1"/>
        <v>79</v>
      </c>
      <c r="B83" s="83">
        <f>IF(AND(Data!$N$16=1,Data!B81&lt;&gt;""),Data!B81,IF(AND(Data!$N$16=2,Data!C81&lt;&gt;""),Data!C81,IF(AND(Data!$N$16=3,Data!D81&lt;&gt;""),Data!D81,IF(AND(Data!$N$16=4,Data!E81&lt;&gt;""),Data!E81,IF(AND(Data!$N$16=5,Data!F81&lt;&gt;""),Data!F81,IF(AND(Data!$N$16=6,Data!G81&lt;&gt;""),Data!G81,IF(AND(Data!$N$16=7,Data!H81&lt;&gt;""),Data!H81,IF(AND(Data!$N$16=8,Data!I81&lt;&gt;""),Data!I81,IF(AND(Data!$N$16=9,Data!J81&lt;&gt;""),Data!J81,IF(AND(Data!$N$16=10,Data!K81&lt;&gt;""),Data!K81,""))))))))))</f>
        <v>34</v>
      </c>
      <c r="C83" s="83">
        <f>IF(AND(Data!$N$17=1,Data!B81&lt;&gt;""),Data!B81,IF(AND(Data!$N$17=2,Data!C81&lt;&gt;""),Data!C81,IF(AND(Data!$N$17=3,Data!D81&lt;&gt;""),Data!D81,IF(AND(Data!$N$17=4,Data!E81&lt;&gt;""),Data!E81,IF(AND(Data!$N$17=5,Data!F81&lt;&gt;""),Data!F81,IF(AND(Data!$N$17=6,Data!G81&lt;&gt;""),Data!G81,IF(AND(Data!$N$17=7,Data!H81&lt;&gt;""),Data!H81,IF(AND(Data!$N$17=8,Data!I81&lt;&gt;""),Data!I81,IF(AND(Data!$N$17=9,Data!J81&lt;&gt;""),Data!J81,IF(AND(Data!$N$17=10,Data!K81&lt;&gt;""),Data!K81,""))))))))))</f>
        <v>4828</v>
      </c>
    </row>
    <row r="84" spans="1:3" x14ac:dyDescent="0.15">
      <c r="A84">
        <f t="shared" si="1"/>
        <v>80</v>
      </c>
      <c r="B84" s="83">
        <f>IF(AND(Data!$N$16=1,Data!B82&lt;&gt;""),Data!B82,IF(AND(Data!$N$16=2,Data!C82&lt;&gt;""),Data!C82,IF(AND(Data!$N$16=3,Data!D82&lt;&gt;""),Data!D82,IF(AND(Data!$N$16=4,Data!E82&lt;&gt;""),Data!E82,IF(AND(Data!$N$16=5,Data!F82&lt;&gt;""),Data!F82,IF(AND(Data!$N$16=6,Data!G82&lt;&gt;""),Data!G82,IF(AND(Data!$N$16=7,Data!H82&lt;&gt;""),Data!H82,IF(AND(Data!$N$16=8,Data!I82&lt;&gt;""),Data!I82,IF(AND(Data!$N$16=9,Data!J82&lt;&gt;""),Data!J82,IF(AND(Data!$N$16=10,Data!K82&lt;&gt;""),Data!K82,""))))))))))</f>
        <v>43</v>
      </c>
      <c r="C84" s="83">
        <f>IF(AND(Data!$N$17=1,Data!B82&lt;&gt;""),Data!B82,IF(AND(Data!$N$17=2,Data!C82&lt;&gt;""),Data!C82,IF(AND(Data!$N$17=3,Data!D82&lt;&gt;""),Data!D82,IF(AND(Data!$N$17=4,Data!E82&lt;&gt;""),Data!E82,IF(AND(Data!$N$17=5,Data!F82&lt;&gt;""),Data!F82,IF(AND(Data!$N$17=6,Data!G82&lt;&gt;""),Data!G82,IF(AND(Data!$N$17=7,Data!H82&lt;&gt;""),Data!H82,IF(AND(Data!$N$17=8,Data!I82&lt;&gt;""),Data!I82,IF(AND(Data!$N$17=9,Data!J82&lt;&gt;""),Data!J82,IF(AND(Data!$N$17=10,Data!K82&lt;&gt;""),Data!K82,""))))))))))</f>
        <v>4837</v>
      </c>
    </row>
    <row r="85" spans="1:3" x14ac:dyDescent="0.15">
      <c r="A85">
        <f t="shared" si="1"/>
        <v>81</v>
      </c>
      <c r="B85" s="83">
        <f>IF(AND(Data!$N$16=1,Data!B83&lt;&gt;""),Data!B83,IF(AND(Data!$N$16=2,Data!C83&lt;&gt;""),Data!C83,IF(AND(Data!$N$16=3,Data!D83&lt;&gt;""),Data!D83,IF(AND(Data!$N$16=4,Data!E83&lt;&gt;""),Data!E83,IF(AND(Data!$N$16=5,Data!F83&lt;&gt;""),Data!F83,IF(AND(Data!$N$16=6,Data!G83&lt;&gt;""),Data!G83,IF(AND(Data!$N$16=7,Data!H83&lt;&gt;""),Data!H83,IF(AND(Data!$N$16=8,Data!I83&lt;&gt;""),Data!I83,IF(AND(Data!$N$16=9,Data!J83&lt;&gt;""),Data!J83,IF(AND(Data!$N$16=10,Data!K83&lt;&gt;""),Data!K83,""))))))))))</f>
        <v>33</v>
      </c>
      <c r="C85" s="83">
        <f>IF(AND(Data!$N$17=1,Data!B83&lt;&gt;""),Data!B83,IF(AND(Data!$N$17=2,Data!C83&lt;&gt;""),Data!C83,IF(AND(Data!$N$17=3,Data!D83&lt;&gt;""),Data!D83,IF(AND(Data!$N$17=4,Data!E83&lt;&gt;""),Data!E83,IF(AND(Data!$N$17=5,Data!F83&lt;&gt;""),Data!F83,IF(AND(Data!$N$17=6,Data!G83&lt;&gt;""),Data!G83,IF(AND(Data!$N$17=7,Data!H83&lt;&gt;""),Data!H83,IF(AND(Data!$N$17=8,Data!I83&lt;&gt;""),Data!I83,IF(AND(Data!$N$17=9,Data!J83&lt;&gt;""),Data!J83,IF(AND(Data!$N$17=10,Data!K83&lt;&gt;""),Data!K83,""))))))))))</f>
        <v>4918</v>
      </c>
    </row>
    <row r="86" spans="1:3" x14ac:dyDescent="0.15">
      <c r="A86">
        <f t="shared" si="1"/>
        <v>82</v>
      </c>
      <c r="B86" s="83">
        <f>IF(AND(Data!$N$16=1,Data!B84&lt;&gt;""),Data!B84,IF(AND(Data!$N$16=2,Data!C84&lt;&gt;""),Data!C84,IF(AND(Data!$N$16=3,Data!D84&lt;&gt;""),Data!D84,IF(AND(Data!$N$16=4,Data!E84&lt;&gt;""),Data!E84,IF(AND(Data!$N$16=5,Data!F84&lt;&gt;""),Data!F84,IF(AND(Data!$N$16=6,Data!G84&lt;&gt;""),Data!G84,IF(AND(Data!$N$16=7,Data!H84&lt;&gt;""),Data!H84,IF(AND(Data!$N$16=8,Data!I84&lt;&gt;""),Data!I84,IF(AND(Data!$N$16=9,Data!J84&lt;&gt;""),Data!J84,IF(AND(Data!$N$16=10,Data!K84&lt;&gt;""),Data!K84,""))))))))))</f>
        <v>45</v>
      </c>
      <c r="C86" s="83">
        <f>IF(AND(Data!$N$17=1,Data!B84&lt;&gt;""),Data!B84,IF(AND(Data!$N$17=2,Data!C84&lt;&gt;""),Data!C84,IF(AND(Data!$N$17=3,Data!D84&lt;&gt;""),Data!D84,IF(AND(Data!$N$17=4,Data!E84&lt;&gt;""),Data!E84,IF(AND(Data!$N$17=5,Data!F84&lt;&gt;""),Data!F84,IF(AND(Data!$N$17=6,Data!G84&lt;&gt;""),Data!G84,IF(AND(Data!$N$17=7,Data!H84&lt;&gt;""),Data!H84,IF(AND(Data!$N$17=8,Data!I84&lt;&gt;""),Data!I84,IF(AND(Data!$N$17=9,Data!J84&lt;&gt;""),Data!J84,IF(AND(Data!$N$17=10,Data!K84&lt;&gt;""),Data!K84,""))))))))))</f>
        <v>4927</v>
      </c>
    </row>
    <row r="87" spans="1:3" x14ac:dyDescent="0.15">
      <c r="A87">
        <f t="shared" si="1"/>
        <v>83</v>
      </c>
      <c r="B87" s="83">
        <f>IF(AND(Data!$N$16=1,Data!B85&lt;&gt;""),Data!B85,IF(AND(Data!$N$16=2,Data!C85&lt;&gt;""),Data!C85,IF(AND(Data!$N$16=3,Data!D85&lt;&gt;""),Data!D85,IF(AND(Data!$N$16=4,Data!E85&lt;&gt;""),Data!E85,IF(AND(Data!$N$16=5,Data!F85&lt;&gt;""),Data!F85,IF(AND(Data!$N$16=6,Data!G85&lt;&gt;""),Data!G85,IF(AND(Data!$N$16=7,Data!H85&lt;&gt;""),Data!H85,IF(AND(Data!$N$16=8,Data!I85&lt;&gt;""),Data!I85,IF(AND(Data!$N$16=9,Data!J85&lt;&gt;""),Data!J85,IF(AND(Data!$N$16=10,Data!K85&lt;&gt;""),Data!K85,""))))))))))</f>
        <v>45</v>
      </c>
      <c r="C87" s="83">
        <f>IF(AND(Data!$N$17=1,Data!B85&lt;&gt;""),Data!B85,IF(AND(Data!$N$17=2,Data!C85&lt;&gt;""),Data!C85,IF(AND(Data!$N$17=3,Data!D85&lt;&gt;""),Data!D85,IF(AND(Data!$N$17=4,Data!E85&lt;&gt;""),Data!E85,IF(AND(Data!$N$17=5,Data!F85&lt;&gt;""),Data!F85,IF(AND(Data!$N$17=6,Data!G85&lt;&gt;""),Data!G85,IF(AND(Data!$N$17=7,Data!H85&lt;&gt;""),Data!H85,IF(AND(Data!$N$17=8,Data!I85&lt;&gt;""),Data!I85,IF(AND(Data!$N$17=9,Data!J85&lt;&gt;""),Data!J85,IF(AND(Data!$N$17=10,Data!K85&lt;&gt;""),Data!K85,""))))))))))</f>
        <v>4965</v>
      </c>
    </row>
    <row r="88" spans="1:3" x14ac:dyDescent="0.15">
      <c r="A88">
        <f t="shared" si="1"/>
        <v>84</v>
      </c>
      <c r="B88" s="83">
        <f>IF(AND(Data!$N$16=1,Data!B86&lt;&gt;""),Data!B86,IF(AND(Data!$N$16=2,Data!C86&lt;&gt;""),Data!C86,IF(AND(Data!$N$16=3,Data!D86&lt;&gt;""),Data!D86,IF(AND(Data!$N$16=4,Data!E86&lt;&gt;""),Data!E86,IF(AND(Data!$N$16=5,Data!F86&lt;&gt;""),Data!F86,IF(AND(Data!$N$16=6,Data!G86&lt;&gt;""),Data!G86,IF(AND(Data!$N$16=7,Data!H86&lt;&gt;""),Data!H86,IF(AND(Data!$N$16=8,Data!I86&lt;&gt;""),Data!I86,IF(AND(Data!$N$16=9,Data!J86&lt;&gt;""),Data!J86,IF(AND(Data!$N$16=10,Data!K86&lt;&gt;""),Data!K86,""))))))))))</f>
        <v>50</v>
      </c>
      <c r="C88" s="83">
        <f>IF(AND(Data!$N$17=1,Data!B86&lt;&gt;""),Data!B86,IF(AND(Data!$N$17=2,Data!C86&lt;&gt;""),Data!C86,IF(AND(Data!$N$17=3,Data!D86&lt;&gt;""),Data!D86,IF(AND(Data!$N$17=4,Data!E86&lt;&gt;""),Data!E86,IF(AND(Data!$N$17=5,Data!F86&lt;&gt;""),Data!F86,IF(AND(Data!$N$17=6,Data!G86&lt;&gt;""),Data!G86,IF(AND(Data!$N$17=7,Data!H86&lt;&gt;""),Data!H86,IF(AND(Data!$N$17=8,Data!I86&lt;&gt;""),Data!I86,IF(AND(Data!$N$17=9,Data!J86&lt;&gt;""),Data!J86,IF(AND(Data!$N$17=10,Data!K86&lt;&gt;""),Data!K86,""))))))))))</f>
        <v>5037</v>
      </c>
    </row>
    <row r="89" spans="1:3" x14ac:dyDescent="0.15">
      <c r="A89">
        <f t="shared" si="1"/>
        <v>85</v>
      </c>
      <c r="B89" s="83">
        <f>IF(AND(Data!$N$16=1,Data!B87&lt;&gt;""),Data!B87,IF(AND(Data!$N$16=2,Data!C87&lt;&gt;""),Data!C87,IF(AND(Data!$N$16=3,Data!D87&lt;&gt;""),Data!D87,IF(AND(Data!$N$16=4,Data!E87&lt;&gt;""),Data!E87,IF(AND(Data!$N$16=5,Data!F87&lt;&gt;""),Data!F87,IF(AND(Data!$N$16=6,Data!G87&lt;&gt;""),Data!G87,IF(AND(Data!$N$16=7,Data!H87&lt;&gt;""),Data!H87,IF(AND(Data!$N$16=8,Data!I87&lt;&gt;""),Data!I87,IF(AND(Data!$N$16=9,Data!J87&lt;&gt;""),Data!J87,IF(AND(Data!$N$16=10,Data!K87&lt;&gt;""),Data!K87,""))))))))))</f>
        <v>50</v>
      </c>
      <c r="C89" s="83">
        <f>IF(AND(Data!$N$17=1,Data!B87&lt;&gt;""),Data!B87,IF(AND(Data!$N$17=2,Data!C87&lt;&gt;""),Data!C87,IF(AND(Data!$N$17=3,Data!D87&lt;&gt;""),Data!D87,IF(AND(Data!$N$17=4,Data!E87&lt;&gt;""),Data!E87,IF(AND(Data!$N$17=5,Data!F87&lt;&gt;""),Data!F87,IF(AND(Data!$N$17=6,Data!G87&lt;&gt;""),Data!G87,IF(AND(Data!$N$17=7,Data!H87&lt;&gt;""),Data!H87,IF(AND(Data!$N$17=8,Data!I87&lt;&gt;""),Data!I87,IF(AND(Data!$N$17=9,Data!J87&lt;&gt;""),Data!J87,IF(AND(Data!$N$17=10,Data!K87&lt;&gt;""),Data!K87,""))))))))))</f>
        <v>5037</v>
      </c>
    </row>
    <row r="90" spans="1:3" x14ac:dyDescent="0.15">
      <c r="A90">
        <f t="shared" si="1"/>
        <v>86</v>
      </c>
      <c r="B90" s="83">
        <f>IF(AND(Data!$N$16=1,Data!B88&lt;&gt;""),Data!B88,IF(AND(Data!$N$16=2,Data!C88&lt;&gt;""),Data!C88,IF(AND(Data!$N$16=3,Data!D88&lt;&gt;""),Data!D88,IF(AND(Data!$N$16=4,Data!E88&lt;&gt;""),Data!E88,IF(AND(Data!$N$16=5,Data!F88&lt;&gt;""),Data!F88,IF(AND(Data!$N$16=6,Data!G88&lt;&gt;""),Data!G88,IF(AND(Data!$N$16=7,Data!H88&lt;&gt;""),Data!H88,IF(AND(Data!$N$16=8,Data!I88&lt;&gt;""),Data!I88,IF(AND(Data!$N$16=9,Data!J88&lt;&gt;""),Data!J88,IF(AND(Data!$N$16=10,Data!K88&lt;&gt;""),Data!K88,""))))))))))</f>
        <v>50</v>
      </c>
      <c r="C90" s="83">
        <f>IF(AND(Data!$N$17=1,Data!B88&lt;&gt;""),Data!B88,IF(AND(Data!$N$17=2,Data!C88&lt;&gt;""),Data!C88,IF(AND(Data!$N$17=3,Data!D88&lt;&gt;""),Data!D88,IF(AND(Data!$N$17=4,Data!E88&lt;&gt;""),Data!E88,IF(AND(Data!$N$17=5,Data!F88&lt;&gt;""),Data!F88,IF(AND(Data!$N$17=6,Data!G88&lt;&gt;""),Data!G88,IF(AND(Data!$N$17=7,Data!H88&lt;&gt;""),Data!H88,IF(AND(Data!$N$17=8,Data!I88&lt;&gt;""),Data!I88,IF(AND(Data!$N$17=9,Data!J88&lt;&gt;""),Data!J88,IF(AND(Data!$N$17=10,Data!K88&lt;&gt;""),Data!K88,""))))))))))</f>
        <v>5037</v>
      </c>
    </row>
    <row r="91" spans="1:3" x14ac:dyDescent="0.15">
      <c r="A91">
        <f t="shared" si="1"/>
        <v>87</v>
      </c>
      <c r="B91" s="83">
        <f>IF(AND(Data!$N$16=1,Data!B89&lt;&gt;""),Data!B89,IF(AND(Data!$N$16=2,Data!C89&lt;&gt;""),Data!C89,IF(AND(Data!$N$16=3,Data!D89&lt;&gt;""),Data!D89,IF(AND(Data!$N$16=4,Data!E89&lt;&gt;""),Data!E89,IF(AND(Data!$N$16=5,Data!F89&lt;&gt;""),Data!F89,IF(AND(Data!$N$16=6,Data!G89&lt;&gt;""),Data!G89,IF(AND(Data!$N$16=7,Data!H89&lt;&gt;""),Data!H89,IF(AND(Data!$N$16=8,Data!I89&lt;&gt;""),Data!I89,IF(AND(Data!$N$16=9,Data!J89&lt;&gt;""),Data!J89,IF(AND(Data!$N$16=10,Data!K89&lt;&gt;""),Data!K89,""))))))))))</f>
        <v>50</v>
      </c>
      <c r="C91" s="83">
        <f>IF(AND(Data!$N$17=1,Data!B89&lt;&gt;""),Data!B89,IF(AND(Data!$N$17=2,Data!C89&lt;&gt;""),Data!C89,IF(AND(Data!$N$17=3,Data!D89&lt;&gt;""),Data!D89,IF(AND(Data!$N$17=4,Data!E89&lt;&gt;""),Data!E89,IF(AND(Data!$N$17=5,Data!F89&lt;&gt;""),Data!F89,IF(AND(Data!$N$17=6,Data!G89&lt;&gt;""),Data!G89,IF(AND(Data!$N$17=7,Data!H89&lt;&gt;""),Data!H89,IF(AND(Data!$N$17=8,Data!I89&lt;&gt;""),Data!I89,IF(AND(Data!$N$17=9,Data!J89&lt;&gt;""),Data!J89,IF(AND(Data!$N$17=10,Data!K89&lt;&gt;""),Data!K89,""))))))))))</f>
        <v>5137</v>
      </c>
    </row>
    <row r="92" spans="1:3" x14ac:dyDescent="0.15">
      <c r="A92">
        <f t="shared" si="1"/>
        <v>88</v>
      </c>
      <c r="B92" s="83">
        <f>IF(AND(Data!$N$16=1,Data!B90&lt;&gt;""),Data!B90,IF(AND(Data!$N$16=2,Data!C90&lt;&gt;""),Data!C90,IF(AND(Data!$N$16=3,Data!D90&lt;&gt;""),Data!D90,IF(AND(Data!$N$16=4,Data!E90&lt;&gt;""),Data!E90,IF(AND(Data!$N$16=5,Data!F90&lt;&gt;""),Data!F90,IF(AND(Data!$N$16=6,Data!G90&lt;&gt;""),Data!G90,IF(AND(Data!$N$16=7,Data!H90&lt;&gt;""),Data!H90,IF(AND(Data!$N$16=8,Data!I90&lt;&gt;""),Data!I90,IF(AND(Data!$N$16=9,Data!J90&lt;&gt;""),Data!J90,IF(AND(Data!$N$16=10,Data!K90&lt;&gt;""),Data!K90,""))))))))))</f>
        <v>52</v>
      </c>
      <c r="C92" s="83">
        <f>IF(AND(Data!$N$17=1,Data!B90&lt;&gt;""),Data!B90,IF(AND(Data!$N$17=2,Data!C90&lt;&gt;""),Data!C90,IF(AND(Data!$N$17=3,Data!D90&lt;&gt;""),Data!D90,IF(AND(Data!$N$17=4,Data!E90&lt;&gt;""),Data!E90,IF(AND(Data!$N$17=5,Data!F90&lt;&gt;""),Data!F90,IF(AND(Data!$N$17=6,Data!G90&lt;&gt;""),Data!G90,IF(AND(Data!$N$17=7,Data!H90&lt;&gt;""),Data!H90,IF(AND(Data!$N$17=8,Data!I90&lt;&gt;""),Data!I90,IF(AND(Data!$N$17=9,Data!J90&lt;&gt;""),Data!J90,IF(AND(Data!$N$17=10,Data!K90&lt;&gt;""),Data!K90,""))))))))))</f>
        <v>5149</v>
      </c>
    </row>
    <row r="93" spans="1:3" x14ac:dyDescent="0.15">
      <c r="A93">
        <f t="shared" si="1"/>
        <v>89</v>
      </c>
      <c r="B93" s="83">
        <f>IF(AND(Data!$N$16=1,Data!B91&lt;&gt;""),Data!B91,IF(AND(Data!$N$16=2,Data!C91&lt;&gt;""),Data!C91,IF(AND(Data!$N$16=3,Data!D91&lt;&gt;""),Data!D91,IF(AND(Data!$N$16=4,Data!E91&lt;&gt;""),Data!E91,IF(AND(Data!$N$16=5,Data!F91&lt;&gt;""),Data!F91,IF(AND(Data!$N$16=6,Data!G91&lt;&gt;""),Data!G91,IF(AND(Data!$N$16=7,Data!H91&lt;&gt;""),Data!H91,IF(AND(Data!$N$16=8,Data!I91&lt;&gt;""),Data!I91,IF(AND(Data!$N$16=9,Data!J91&lt;&gt;""),Data!J91,IF(AND(Data!$N$16=10,Data!K91&lt;&gt;""),Data!K91,""))))))))))</f>
        <v>52</v>
      </c>
      <c r="C93" s="83">
        <f>IF(AND(Data!$N$17=1,Data!B91&lt;&gt;""),Data!B91,IF(AND(Data!$N$17=2,Data!C91&lt;&gt;""),Data!C91,IF(AND(Data!$N$17=3,Data!D91&lt;&gt;""),Data!D91,IF(AND(Data!$N$17=4,Data!E91&lt;&gt;""),Data!E91,IF(AND(Data!$N$17=5,Data!F91&lt;&gt;""),Data!F91,IF(AND(Data!$N$17=6,Data!G91&lt;&gt;""),Data!G91,IF(AND(Data!$N$17=7,Data!H91&lt;&gt;""),Data!H91,IF(AND(Data!$N$17=8,Data!I91&lt;&gt;""),Data!I91,IF(AND(Data!$N$17=9,Data!J91&lt;&gt;""),Data!J91,IF(AND(Data!$N$17=10,Data!K91&lt;&gt;""),Data!K91,""))))))))))</f>
        <v>5149</v>
      </c>
    </row>
    <row r="94" spans="1:3" x14ac:dyDescent="0.15">
      <c r="A94">
        <f t="shared" si="1"/>
        <v>90</v>
      </c>
      <c r="B94" s="83">
        <f>IF(AND(Data!$N$16=1,Data!B92&lt;&gt;""),Data!B92,IF(AND(Data!$N$16=2,Data!C92&lt;&gt;""),Data!C92,IF(AND(Data!$N$16=3,Data!D92&lt;&gt;""),Data!D92,IF(AND(Data!$N$16=4,Data!E92&lt;&gt;""),Data!E92,IF(AND(Data!$N$16=5,Data!F92&lt;&gt;""),Data!F92,IF(AND(Data!$N$16=6,Data!G92&lt;&gt;""),Data!G92,IF(AND(Data!$N$16=7,Data!H92&lt;&gt;""),Data!H92,IF(AND(Data!$N$16=8,Data!I92&lt;&gt;""),Data!I92,IF(AND(Data!$N$16=9,Data!J92&lt;&gt;""),Data!J92,IF(AND(Data!$N$16=10,Data!K92&lt;&gt;""),Data!K92,""))))))))))</f>
        <v>27</v>
      </c>
      <c r="C94" s="83">
        <f>IF(AND(Data!$N$17=1,Data!B92&lt;&gt;""),Data!B92,IF(AND(Data!$N$17=2,Data!C92&lt;&gt;""),Data!C92,IF(AND(Data!$N$17=3,Data!D92&lt;&gt;""),Data!D92,IF(AND(Data!$N$17=4,Data!E92&lt;&gt;""),Data!E92,IF(AND(Data!$N$17=5,Data!F92&lt;&gt;""),Data!F92,IF(AND(Data!$N$17=6,Data!G92&lt;&gt;""),Data!G92,IF(AND(Data!$N$17=7,Data!H92&lt;&gt;""),Data!H92,IF(AND(Data!$N$17=8,Data!I92&lt;&gt;""),Data!I92,IF(AND(Data!$N$17=9,Data!J92&lt;&gt;""),Data!J92,IF(AND(Data!$N$17=10,Data!K92&lt;&gt;""),Data!K92,""))))))))))</f>
        <v>5150</v>
      </c>
    </row>
    <row r="95" spans="1:3" x14ac:dyDescent="0.15">
      <c r="A95">
        <f t="shared" si="1"/>
        <v>91</v>
      </c>
      <c r="B95" s="83">
        <f>IF(AND(Data!$N$16=1,Data!B93&lt;&gt;""),Data!B93,IF(AND(Data!$N$16=2,Data!C93&lt;&gt;""),Data!C93,IF(AND(Data!$N$16=3,Data!D93&lt;&gt;""),Data!D93,IF(AND(Data!$N$16=4,Data!E93&lt;&gt;""),Data!E93,IF(AND(Data!$N$16=5,Data!F93&lt;&gt;""),Data!F93,IF(AND(Data!$N$16=6,Data!G93&lt;&gt;""),Data!G93,IF(AND(Data!$N$16=7,Data!H93&lt;&gt;""),Data!H93,IF(AND(Data!$N$16=8,Data!I93&lt;&gt;""),Data!I93,IF(AND(Data!$N$16=9,Data!J93&lt;&gt;""),Data!J93,IF(AND(Data!$N$16=10,Data!K93&lt;&gt;""),Data!K93,""))))))))))</f>
        <v>52</v>
      </c>
      <c r="C95" s="83">
        <f>IF(AND(Data!$N$17=1,Data!B93&lt;&gt;""),Data!B93,IF(AND(Data!$N$17=2,Data!C93&lt;&gt;""),Data!C93,IF(AND(Data!$N$17=3,Data!D93&lt;&gt;""),Data!D93,IF(AND(Data!$N$17=4,Data!E93&lt;&gt;""),Data!E93,IF(AND(Data!$N$17=5,Data!F93&lt;&gt;""),Data!F93,IF(AND(Data!$N$17=6,Data!G93&lt;&gt;""),Data!G93,IF(AND(Data!$N$17=7,Data!H93&lt;&gt;""),Data!H93,IF(AND(Data!$N$17=8,Data!I93&lt;&gt;""),Data!I93,IF(AND(Data!$N$17=9,Data!J93&lt;&gt;""),Data!J93,IF(AND(Data!$N$17=10,Data!K93&lt;&gt;""),Data!K93,""))))))))))</f>
        <v>5234</v>
      </c>
    </row>
    <row r="96" spans="1:3" x14ac:dyDescent="0.15">
      <c r="A96">
        <f t="shared" si="1"/>
        <v>92</v>
      </c>
      <c r="B96" s="83">
        <f>IF(AND(Data!$N$16=1,Data!B94&lt;&gt;""),Data!B94,IF(AND(Data!$N$16=2,Data!C94&lt;&gt;""),Data!C94,IF(AND(Data!$N$16=3,Data!D94&lt;&gt;""),Data!D94,IF(AND(Data!$N$16=4,Data!E94&lt;&gt;""),Data!E94,IF(AND(Data!$N$16=5,Data!F94&lt;&gt;""),Data!F94,IF(AND(Data!$N$16=6,Data!G94&lt;&gt;""),Data!G94,IF(AND(Data!$N$16=7,Data!H94&lt;&gt;""),Data!H94,IF(AND(Data!$N$16=8,Data!I94&lt;&gt;""),Data!I94,IF(AND(Data!$N$16=9,Data!J94&lt;&gt;""),Data!J94,IF(AND(Data!$N$16=10,Data!K94&lt;&gt;""),Data!K94,""))))))))))</f>
        <v>44</v>
      </c>
      <c r="C96" s="83">
        <f>IF(AND(Data!$N$17=1,Data!B94&lt;&gt;""),Data!B94,IF(AND(Data!$N$17=2,Data!C94&lt;&gt;""),Data!C94,IF(AND(Data!$N$17=3,Data!D94&lt;&gt;""),Data!D94,IF(AND(Data!$N$17=4,Data!E94&lt;&gt;""),Data!E94,IF(AND(Data!$N$17=5,Data!F94&lt;&gt;""),Data!F94,IF(AND(Data!$N$17=6,Data!G94&lt;&gt;""),Data!G94,IF(AND(Data!$N$17=7,Data!H94&lt;&gt;""),Data!H94,IF(AND(Data!$N$17=8,Data!I94&lt;&gt;""),Data!I94,IF(AND(Data!$N$17=9,Data!J94&lt;&gt;""),Data!J94,IF(AND(Data!$N$17=10,Data!K94&lt;&gt;""),Data!K94,""))))))))))</f>
        <v>5301</v>
      </c>
    </row>
    <row r="97" spans="1:3" x14ac:dyDescent="0.15">
      <c r="A97">
        <f t="shared" si="1"/>
        <v>93</v>
      </c>
      <c r="B97" s="83">
        <f>IF(AND(Data!$N$16=1,Data!B95&lt;&gt;""),Data!B95,IF(AND(Data!$N$16=2,Data!C95&lt;&gt;""),Data!C95,IF(AND(Data!$N$16=3,Data!D95&lt;&gt;""),Data!D95,IF(AND(Data!$N$16=4,Data!E95&lt;&gt;""),Data!E95,IF(AND(Data!$N$16=5,Data!F95&lt;&gt;""),Data!F95,IF(AND(Data!$N$16=6,Data!G95&lt;&gt;""),Data!G95,IF(AND(Data!$N$16=7,Data!H95&lt;&gt;""),Data!H95,IF(AND(Data!$N$16=8,Data!I95&lt;&gt;""),Data!I95,IF(AND(Data!$N$16=9,Data!J95&lt;&gt;""),Data!J95,IF(AND(Data!$N$16=10,Data!K95&lt;&gt;""),Data!K95,""))))))))))</f>
        <v>44</v>
      </c>
      <c r="C97" s="83">
        <f>IF(AND(Data!$N$17=1,Data!B95&lt;&gt;""),Data!B95,IF(AND(Data!$N$17=2,Data!C95&lt;&gt;""),Data!C95,IF(AND(Data!$N$17=3,Data!D95&lt;&gt;""),Data!D95,IF(AND(Data!$N$17=4,Data!E95&lt;&gt;""),Data!E95,IF(AND(Data!$N$17=5,Data!F95&lt;&gt;""),Data!F95,IF(AND(Data!$N$17=6,Data!G95&lt;&gt;""),Data!G95,IF(AND(Data!$N$17=7,Data!H95&lt;&gt;""),Data!H95,IF(AND(Data!$N$17=8,Data!I95&lt;&gt;""),Data!I95,IF(AND(Data!$N$17=9,Data!J95&lt;&gt;""),Data!J95,IF(AND(Data!$N$17=10,Data!K95&lt;&gt;""),Data!K95,""))))))))))</f>
        <v>5301</v>
      </c>
    </row>
    <row r="98" spans="1:3" x14ac:dyDescent="0.15">
      <c r="A98">
        <f t="shared" si="1"/>
        <v>94</v>
      </c>
      <c r="B98" s="83">
        <f>IF(AND(Data!$N$16=1,Data!B96&lt;&gt;""),Data!B96,IF(AND(Data!$N$16=2,Data!C96&lt;&gt;""),Data!C96,IF(AND(Data!$N$16=3,Data!D96&lt;&gt;""),Data!D96,IF(AND(Data!$N$16=4,Data!E96&lt;&gt;""),Data!E96,IF(AND(Data!$N$16=5,Data!F96&lt;&gt;""),Data!F96,IF(AND(Data!$N$16=6,Data!G96&lt;&gt;""),Data!G96,IF(AND(Data!$N$16=7,Data!H96&lt;&gt;""),Data!H96,IF(AND(Data!$N$16=8,Data!I96&lt;&gt;""),Data!I96,IF(AND(Data!$N$16=9,Data!J96&lt;&gt;""),Data!J96,IF(AND(Data!$N$16=10,Data!K96&lt;&gt;""),Data!K96,""))))))))))</f>
        <v>43</v>
      </c>
      <c r="C98" s="83">
        <f>IF(AND(Data!$N$17=1,Data!B96&lt;&gt;""),Data!B96,IF(AND(Data!$N$17=2,Data!C96&lt;&gt;""),Data!C96,IF(AND(Data!$N$17=3,Data!D96&lt;&gt;""),Data!D96,IF(AND(Data!$N$17=4,Data!E96&lt;&gt;""),Data!E96,IF(AND(Data!$N$17=5,Data!F96&lt;&gt;""),Data!F96,IF(AND(Data!$N$17=6,Data!G96&lt;&gt;""),Data!G96,IF(AND(Data!$N$17=7,Data!H96&lt;&gt;""),Data!H96,IF(AND(Data!$N$17=8,Data!I96&lt;&gt;""),Data!I96,IF(AND(Data!$N$17=9,Data!J96&lt;&gt;""),Data!J96,IF(AND(Data!$N$17=10,Data!K96&lt;&gt;""),Data!K96,""))))))))))</f>
        <v>5327</v>
      </c>
    </row>
    <row r="99" spans="1:3" x14ac:dyDescent="0.15">
      <c r="A99">
        <f t="shared" si="1"/>
        <v>95</v>
      </c>
      <c r="B99" s="83">
        <f>IF(AND(Data!$N$16=1,Data!B97&lt;&gt;""),Data!B97,IF(AND(Data!$N$16=2,Data!C97&lt;&gt;""),Data!C97,IF(AND(Data!$N$16=3,Data!D97&lt;&gt;""),Data!D97,IF(AND(Data!$N$16=4,Data!E97&lt;&gt;""),Data!E97,IF(AND(Data!$N$16=5,Data!F97&lt;&gt;""),Data!F97,IF(AND(Data!$N$16=6,Data!G97&lt;&gt;""),Data!G97,IF(AND(Data!$N$16=7,Data!H97&lt;&gt;""),Data!H97,IF(AND(Data!$N$16=8,Data!I97&lt;&gt;""),Data!I97,IF(AND(Data!$N$16=9,Data!J97&lt;&gt;""),Data!J97,IF(AND(Data!$N$16=10,Data!K97&lt;&gt;""),Data!K97,""))))))))))</f>
        <v>52</v>
      </c>
      <c r="C99" s="83">
        <f>IF(AND(Data!$N$17=1,Data!B97&lt;&gt;""),Data!B97,IF(AND(Data!$N$17=2,Data!C97&lt;&gt;""),Data!C97,IF(AND(Data!$N$17=3,Data!D97&lt;&gt;""),Data!D97,IF(AND(Data!$N$17=4,Data!E97&lt;&gt;""),Data!E97,IF(AND(Data!$N$17=5,Data!F97&lt;&gt;""),Data!F97,IF(AND(Data!$N$17=6,Data!G97&lt;&gt;""),Data!G97,IF(AND(Data!$N$17=7,Data!H97&lt;&gt;""),Data!H97,IF(AND(Data!$N$17=8,Data!I97&lt;&gt;""),Data!I97,IF(AND(Data!$N$17=9,Data!J97&lt;&gt;""),Data!J97,IF(AND(Data!$N$17=10,Data!K97&lt;&gt;""),Data!K97,""))))))))))</f>
        <v>5345</v>
      </c>
    </row>
    <row r="100" spans="1:3" x14ac:dyDescent="0.15">
      <c r="A100">
        <f t="shared" si="1"/>
        <v>96</v>
      </c>
      <c r="B100" s="83">
        <f>IF(AND(Data!$N$16=1,Data!B98&lt;&gt;""),Data!B98,IF(AND(Data!$N$16=2,Data!C98&lt;&gt;""),Data!C98,IF(AND(Data!$N$16=3,Data!D98&lt;&gt;""),Data!D98,IF(AND(Data!$N$16=4,Data!E98&lt;&gt;""),Data!E98,IF(AND(Data!$N$16=5,Data!F98&lt;&gt;""),Data!F98,IF(AND(Data!$N$16=6,Data!G98&lt;&gt;""),Data!G98,IF(AND(Data!$N$16=7,Data!H98&lt;&gt;""),Data!H98,IF(AND(Data!$N$16=8,Data!I98&lt;&gt;""),Data!I98,IF(AND(Data!$N$16=9,Data!J98&lt;&gt;""),Data!J98,IF(AND(Data!$N$16=10,Data!K98&lt;&gt;""),Data!K98,""))))))))))</f>
        <v>52</v>
      </c>
      <c r="C100" s="83">
        <f>IF(AND(Data!$N$17=1,Data!B98&lt;&gt;""),Data!B98,IF(AND(Data!$N$17=2,Data!C98&lt;&gt;""),Data!C98,IF(AND(Data!$N$17=3,Data!D98&lt;&gt;""),Data!D98,IF(AND(Data!$N$17=4,Data!E98&lt;&gt;""),Data!E98,IF(AND(Data!$N$17=5,Data!F98&lt;&gt;""),Data!F98,IF(AND(Data!$N$17=6,Data!G98&lt;&gt;""),Data!G98,IF(AND(Data!$N$17=7,Data!H98&lt;&gt;""),Data!H98,IF(AND(Data!$N$17=8,Data!I98&lt;&gt;""),Data!I98,IF(AND(Data!$N$17=9,Data!J98&lt;&gt;""),Data!J98,IF(AND(Data!$N$17=10,Data!K98&lt;&gt;""),Data!K98,""))))))))))</f>
        <v>5345</v>
      </c>
    </row>
    <row r="101" spans="1:3" x14ac:dyDescent="0.15">
      <c r="A101">
        <f t="shared" si="1"/>
        <v>97</v>
      </c>
      <c r="B101" s="83">
        <f>IF(AND(Data!$N$16=1,Data!B99&lt;&gt;""),Data!B99,IF(AND(Data!$N$16=2,Data!C99&lt;&gt;""),Data!C99,IF(AND(Data!$N$16=3,Data!D99&lt;&gt;""),Data!D99,IF(AND(Data!$N$16=4,Data!E99&lt;&gt;""),Data!E99,IF(AND(Data!$N$16=5,Data!F99&lt;&gt;""),Data!F99,IF(AND(Data!$N$16=6,Data!G99&lt;&gt;""),Data!G99,IF(AND(Data!$N$16=7,Data!H99&lt;&gt;""),Data!H99,IF(AND(Data!$N$16=8,Data!I99&lt;&gt;""),Data!I99,IF(AND(Data!$N$16=9,Data!J99&lt;&gt;""),Data!J99,IF(AND(Data!$N$16=10,Data!K99&lt;&gt;""),Data!K99,""))))))))))</f>
        <v>52</v>
      </c>
      <c r="C101" s="83">
        <f>IF(AND(Data!$N$17=1,Data!B99&lt;&gt;""),Data!B99,IF(AND(Data!$N$17=2,Data!C99&lt;&gt;""),Data!C99,IF(AND(Data!$N$17=3,Data!D99&lt;&gt;""),Data!D99,IF(AND(Data!$N$17=4,Data!E99&lt;&gt;""),Data!E99,IF(AND(Data!$N$17=5,Data!F99&lt;&gt;""),Data!F99,IF(AND(Data!$N$17=6,Data!G99&lt;&gt;""),Data!G99,IF(AND(Data!$N$17=7,Data!H99&lt;&gt;""),Data!H99,IF(AND(Data!$N$17=8,Data!I99&lt;&gt;""),Data!I99,IF(AND(Data!$N$17=9,Data!J99&lt;&gt;""),Data!J99,IF(AND(Data!$N$17=10,Data!K99&lt;&gt;""),Data!K99,""))))))))))</f>
        <v>5345</v>
      </c>
    </row>
    <row r="102" spans="1:3" x14ac:dyDescent="0.15">
      <c r="A102">
        <f t="shared" si="1"/>
        <v>98</v>
      </c>
      <c r="B102" s="83">
        <f>IF(AND(Data!$N$16=1,Data!B100&lt;&gt;""),Data!B100,IF(AND(Data!$N$16=2,Data!C100&lt;&gt;""),Data!C100,IF(AND(Data!$N$16=3,Data!D100&lt;&gt;""),Data!D100,IF(AND(Data!$N$16=4,Data!E100&lt;&gt;""),Data!E100,IF(AND(Data!$N$16=5,Data!F100&lt;&gt;""),Data!F100,IF(AND(Data!$N$16=6,Data!G100&lt;&gt;""),Data!G100,IF(AND(Data!$N$16=7,Data!H100&lt;&gt;""),Data!H100,IF(AND(Data!$N$16=8,Data!I100&lt;&gt;""),Data!I100,IF(AND(Data!$N$16=9,Data!J100&lt;&gt;""),Data!J100,IF(AND(Data!$N$16=10,Data!K100&lt;&gt;""),Data!K100,""))))))))))</f>
        <v>52</v>
      </c>
      <c r="C102" s="83">
        <f>IF(AND(Data!$N$17=1,Data!B100&lt;&gt;""),Data!B100,IF(AND(Data!$N$17=2,Data!C100&lt;&gt;""),Data!C100,IF(AND(Data!$N$17=3,Data!D100&lt;&gt;""),Data!D100,IF(AND(Data!$N$17=4,Data!E100&lt;&gt;""),Data!E100,IF(AND(Data!$N$17=5,Data!F100&lt;&gt;""),Data!F100,IF(AND(Data!$N$17=6,Data!G100&lt;&gt;""),Data!G100,IF(AND(Data!$N$17=7,Data!H100&lt;&gt;""),Data!H100,IF(AND(Data!$N$17=8,Data!I100&lt;&gt;""),Data!I100,IF(AND(Data!$N$17=9,Data!J100&lt;&gt;""),Data!J100,IF(AND(Data!$N$17=10,Data!K100&lt;&gt;""),Data!K100,""))))))))))</f>
        <v>5345</v>
      </c>
    </row>
    <row r="103" spans="1:3" x14ac:dyDescent="0.15">
      <c r="A103">
        <f t="shared" si="1"/>
        <v>99</v>
      </c>
      <c r="B103" s="83">
        <f>IF(AND(Data!$N$16=1,Data!B101&lt;&gt;""),Data!B101,IF(AND(Data!$N$16=2,Data!C101&lt;&gt;""),Data!C101,IF(AND(Data!$N$16=3,Data!D101&lt;&gt;""),Data!D101,IF(AND(Data!$N$16=4,Data!E101&lt;&gt;""),Data!E101,IF(AND(Data!$N$16=5,Data!F101&lt;&gt;""),Data!F101,IF(AND(Data!$N$16=6,Data!G101&lt;&gt;""),Data!G101,IF(AND(Data!$N$16=7,Data!H101&lt;&gt;""),Data!H101,IF(AND(Data!$N$16=8,Data!I101&lt;&gt;""),Data!I101,IF(AND(Data!$N$16=9,Data!J101&lt;&gt;""),Data!J101,IF(AND(Data!$N$16=10,Data!K101&lt;&gt;""),Data!K101,""))))))))))</f>
        <v>46</v>
      </c>
      <c r="C103" s="83">
        <f>IF(AND(Data!$N$17=1,Data!B101&lt;&gt;""),Data!B101,IF(AND(Data!$N$17=2,Data!C101&lt;&gt;""),Data!C101,IF(AND(Data!$N$17=3,Data!D101&lt;&gt;""),Data!D101,IF(AND(Data!$N$17=4,Data!E101&lt;&gt;""),Data!E101,IF(AND(Data!$N$17=5,Data!F101&lt;&gt;""),Data!F101,IF(AND(Data!$N$17=6,Data!G101&lt;&gt;""),Data!G101,IF(AND(Data!$N$17=7,Data!H101&lt;&gt;""),Data!H101,IF(AND(Data!$N$17=8,Data!I101&lt;&gt;""),Data!I101,IF(AND(Data!$N$17=9,Data!J101&lt;&gt;""),Data!J101,IF(AND(Data!$N$17=10,Data!K101&lt;&gt;""),Data!K101,""))))))))))</f>
        <v>5370</v>
      </c>
    </row>
    <row r="104" spans="1:3" x14ac:dyDescent="0.15">
      <c r="A104">
        <f t="shared" si="1"/>
        <v>100</v>
      </c>
      <c r="B104" s="83">
        <f>IF(AND(Data!$N$16=1,Data!B102&lt;&gt;""),Data!B102,IF(AND(Data!$N$16=2,Data!C102&lt;&gt;""),Data!C102,IF(AND(Data!$N$16=3,Data!D102&lt;&gt;""),Data!D102,IF(AND(Data!$N$16=4,Data!E102&lt;&gt;""),Data!E102,IF(AND(Data!$N$16=5,Data!F102&lt;&gt;""),Data!F102,IF(AND(Data!$N$16=6,Data!G102&lt;&gt;""),Data!G102,IF(AND(Data!$N$16=7,Data!H102&lt;&gt;""),Data!H102,IF(AND(Data!$N$16=8,Data!I102&lt;&gt;""),Data!I102,IF(AND(Data!$N$16=9,Data!J102&lt;&gt;""),Data!J102,IF(AND(Data!$N$16=10,Data!K102&lt;&gt;""),Data!K102,""))))))))))</f>
        <v>44</v>
      </c>
      <c r="C104" s="83">
        <f>IF(AND(Data!$N$17=1,Data!B102&lt;&gt;""),Data!B102,IF(AND(Data!$N$17=2,Data!C102&lt;&gt;""),Data!C102,IF(AND(Data!$N$17=3,Data!D102&lt;&gt;""),Data!D102,IF(AND(Data!$N$17=4,Data!E102&lt;&gt;""),Data!E102,IF(AND(Data!$N$17=5,Data!F102&lt;&gt;""),Data!F102,IF(AND(Data!$N$17=6,Data!G102&lt;&gt;""),Data!G102,IF(AND(Data!$N$17=7,Data!H102&lt;&gt;""),Data!H102,IF(AND(Data!$N$17=8,Data!I102&lt;&gt;""),Data!I102,IF(AND(Data!$N$17=9,Data!J102&lt;&gt;""),Data!J102,IF(AND(Data!$N$17=10,Data!K102&lt;&gt;""),Data!K102,""))))))))))</f>
        <v>5403</v>
      </c>
    </row>
    <row r="105" spans="1:3" x14ac:dyDescent="0.15">
      <c r="A105">
        <f t="shared" si="1"/>
        <v>101</v>
      </c>
      <c r="B105" s="83">
        <f>IF(AND(Data!$N$16=1,Data!B103&lt;&gt;""),Data!B103,IF(AND(Data!$N$16=2,Data!C103&lt;&gt;""),Data!C103,IF(AND(Data!$N$16=3,Data!D103&lt;&gt;""),Data!D103,IF(AND(Data!$N$16=4,Data!E103&lt;&gt;""),Data!E103,IF(AND(Data!$N$16=5,Data!F103&lt;&gt;""),Data!F103,IF(AND(Data!$N$16=6,Data!G103&lt;&gt;""),Data!G103,IF(AND(Data!$N$16=7,Data!H103&lt;&gt;""),Data!H103,IF(AND(Data!$N$16=8,Data!I103&lt;&gt;""),Data!I103,IF(AND(Data!$N$16=9,Data!J103&lt;&gt;""),Data!J103,IF(AND(Data!$N$16=10,Data!K103&lt;&gt;""),Data!K103,""))))))))))</f>
        <v>38</v>
      </c>
      <c r="C105" s="83">
        <f>IF(AND(Data!$N$17=1,Data!B103&lt;&gt;""),Data!B103,IF(AND(Data!$N$17=2,Data!C103&lt;&gt;""),Data!C103,IF(AND(Data!$N$17=3,Data!D103&lt;&gt;""),Data!D103,IF(AND(Data!$N$17=4,Data!E103&lt;&gt;""),Data!E103,IF(AND(Data!$N$17=5,Data!F103&lt;&gt;""),Data!F103,IF(AND(Data!$N$17=6,Data!G103&lt;&gt;""),Data!G103,IF(AND(Data!$N$17=7,Data!H103&lt;&gt;""),Data!H103,IF(AND(Data!$N$17=8,Data!I103&lt;&gt;""),Data!I103,IF(AND(Data!$N$17=9,Data!J103&lt;&gt;""),Data!J103,IF(AND(Data!$N$17=10,Data!K103&lt;&gt;""),Data!K103,""))))))))))</f>
        <v>5450</v>
      </c>
    </row>
    <row r="106" spans="1:3" x14ac:dyDescent="0.15">
      <c r="A106">
        <f t="shared" si="1"/>
        <v>102</v>
      </c>
      <c r="B106" s="83">
        <f>IF(AND(Data!$N$16=1,Data!B104&lt;&gt;""),Data!B104,IF(AND(Data!$N$16=2,Data!C104&lt;&gt;""),Data!C104,IF(AND(Data!$N$16=3,Data!D104&lt;&gt;""),Data!D104,IF(AND(Data!$N$16=4,Data!E104&lt;&gt;""),Data!E104,IF(AND(Data!$N$16=5,Data!F104&lt;&gt;""),Data!F104,IF(AND(Data!$N$16=6,Data!G104&lt;&gt;""),Data!G104,IF(AND(Data!$N$16=7,Data!H104&lt;&gt;""),Data!H104,IF(AND(Data!$N$16=8,Data!I104&lt;&gt;""),Data!I104,IF(AND(Data!$N$16=9,Data!J104&lt;&gt;""),Data!J104,IF(AND(Data!$N$16=10,Data!K104&lt;&gt;""),Data!K104,""))))))))))</f>
        <v>52</v>
      </c>
      <c r="C106" s="83">
        <f>IF(AND(Data!$N$17=1,Data!B104&lt;&gt;""),Data!B104,IF(AND(Data!$N$17=2,Data!C104&lt;&gt;""),Data!C104,IF(AND(Data!$N$17=3,Data!D104&lt;&gt;""),Data!D104,IF(AND(Data!$N$17=4,Data!E104&lt;&gt;""),Data!E104,IF(AND(Data!$N$17=5,Data!F104&lt;&gt;""),Data!F104,IF(AND(Data!$N$17=6,Data!G104&lt;&gt;""),Data!G104,IF(AND(Data!$N$17=7,Data!H104&lt;&gt;""),Data!H104,IF(AND(Data!$N$17=8,Data!I104&lt;&gt;""),Data!I104,IF(AND(Data!$N$17=9,Data!J104&lt;&gt;""),Data!J104,IF(AND(Data!$N$17=10,Data!K104&lt;&gt;""),Data!K104,""))))))))))</f>
        <v>5454</v>
      </c>
    </row>
    <row r="107" spans="1:3" x14ac:dyDescent="0.15">
      <c r="A107">
        <f t="shared" si="1"/>
        <v>103</v>
      </c>
      <c r="B107" s="83">
        <f>IF(AND(Data!$N$16=1,Data!B105&lt;&gt;""),Data!B105,IF(AND(Data!$N$16=2,Data!C105&lt;&gt;""),Data!C105,IF(AND(Data!$N$16=3,Data!D105&lt;&gt;""),Data!D105,IF(AND(Data!$N$16=4,Data!E105&lt;&gt;""),Data!E105,IF(AND(Data!$N$16=5,Data!F105&lt;&gt;""),Data!F105,IF(AND(Data!$N$16=6,Data!G105&lt;&gt;""),Data!G105,IF(AND(Data!$N$16=7,Data!H105&lt;&gt;""),Data!H105,IF(AND(Data!$N$16=8,Data!I105&lt;&gt;""),Data!I105,IF(AND(Data!$N$16=9,Data!J105&lt;&gt;""),Data!J105,IF(AND(Data!$N$16=10,Data!K105&lt;&gt;""),Data!K105,""))))))))))</f>
        <v>39</v>
      </c>
      <c r="C107" s="83">
        <f>IF(AND(Data!$N$17=1,Data!B105&lt;&gt;""),Data!B105,IF(AND(Data!$N$17=2,Data!C105&lt;&gt;""),Data!C105,IF(AND(Data!$N$17=3,Data!D105&lt;&gt;""),Data!D105,IF(AND(Data!$N$17=4,Data!E105&lt;&gt;""),Data!E105,IF(AND(Data!$N$17=5,Data!F105&lt;&gt;""),Data!F105,IF(AND(Data!$N$17=6,Data!G105&lt;&gt;""),Data!G105,IF(AND(Data!$N$17=7,Data!H105&lt;&gt;""),Data!H105,IF(AND(Data!$N$17=8,Data!I105&lt;&gt;""),Data!I105,IF(AND(Data!$N$17=9,Data!J105&lt;&gt;""),Data!J105,IF(AND(Data!$N$17=10,Data!K105&lt;&gt;""),Data!K105,""))))))))))</f>
        <v>5455</v>
      </c>
    </row>
    <row r="108" spans="1:3" x14ac:dyDescent="0.15">
      <c r="A108">
        <f t="shared" si="1"/>
        <v>104</v>
      </c>
      <c r="B108" s="83">
        <f>IF(AND(Data!$N$16=1,Data!B106&lt;&gt;""),Data!B106,IF(AND(Data!$N$16=2,Data!C106&lt;&gt;""),Data!C106,IF(AND(Data!$N$16=3,Data!D106&lt;&gt;""),Data!D106,IF(AND(Data!$N$16=4,Data!E106&lt;&gt;""),Data!E106,IF(AND(Data!$N$16=5,Data!F106&lt;&gt;""),Data!F106,IF(AND(Data!$N$16=6,Data!G106&lt;&gt;""),Data!G106,IF(AND(Data!$N$16=7,Data!H106&lt;&gt;""),Data!H106,IF(AND(Data!$N$16=8,Data!I106&lt;&gt;""),Data!I106,IF(AND(Data!$N$16=9,Data!J106&lt;&gt;""),Data!J106,IF(AND(Data!$N$16=10,Data!K106&lt;&gt;""),Data!K106,""))))))))))</f>
        <v>27</v>
      </c>
      <c r="C108" s="83">
        <f>IF(AND(Data!$N$17=1,Data!B106&lt;&gt;""),Data!B106,IF(AND(Data!$N$17=2,Data!C106&lt;&gt;""),Data!C106,IF(AND(Data!$N$17=3,Data!D106&lt;&gt;""),Data!D106,IF(AND(Data!$N$17=4,Data!E106&lt;&gt;""),Data!E106,IF(AND(Data!$N$17=5,Data!F106&lt;&gt;""),Data!F106,IF(AND(Data!$N$17=6,Data!G106&lt;&gt;""),Data!G106,IF(AND(Data!$N$17=7,Data!H106&lt;&gt;""),Data!H106,IF(AND(Data!$N$17=8,Data!I106&lt;&gt;""),Data!I106,IF(AND(Data!$N$17=9,Data!J106&lt;&gt;""),Data!J106,IF(AND(Data!$N$17=10,Data!K106&lt;&gt;""),Data!K106,""))))))))))</f>
        <v>5500</v>
      </c>
    </row>
    <row r="109" spans="1:3" x14ac:dyDescent="0.15">
      <c r="A109">
        <f t="shared" si="1"/>
        <v>105</v>
      </c>
      <c r="B109" s="83">
        <f>IF(AND(Data!$N$16=1,Data!B107&lt;&gt;""),Data!B107,IF(AND(Data!$N$16=2,Data!C107&lt;&gt;""),Data!C107,IF(AND(Data!$N$16=3,Data!D107&lt;&gt;""),Data!D107,IF(AND(Data!$N$16=4,Data!E107&lt;&gt;""),Data!E107,IF(AND(Data!$N$16=5,Data!F107&lt;&gt;""),Data!F107,IF(AND(Data!$N$16=6,Data!G107&lt;&gt;""),Data!G107,IF(AND(Data!$N$16=7,Data!H107&lt;&gt;""),Data!H107,IF(AND(Data!$N$16=8,Data!I107&lt;&gt;""),Data!I107,IF(AND(Data!$N$16=9,Data!J107&lt;&gt;""),Data!J107,IF(AND(Data!$N$16=10,Data!K107&lt;&gt;""),Data!K107,""))))))))))</f>
        <v>46</v>
      </c>
      <c r="C109" s="83">
        <f>IF(AND(Data!$N$17=1,Data!B107&lt;&gt;""),Data!B107,IF(AND(Data!$N$17=2,Data!C107&lt;&gt;""),Data!C107,IF(AND(Data!$N$17=3,Data!D107&lt;&gt;""),Data!D107,IF(AND(Data!$N$17=4,Data!E107&lt;&gt;""),Data!E107,IF(AND(Data!$N$17=5,Data!F107&lt;&gt;""),Data!F107,IF(AND(Data!$N$17=6,Data!G107&lt;&gt;""),Data!G107,IF(AND(Data!$N$17=7,Data!H107&lt;&gt;""),Data!H107,IF(AND(Data!$N$17=8,Data!I107&lt;&gt;""),Data!I107,IF(AND(Data!$N$17=9,Data!J107&lt;&gt;""),Data!J107,IF(AND(Data!$N$17=10,Data!K107&lt;&gt;""),Data!K107,""))))))))))</f>
        <v>5571</v>
      </c>
    </row>
    <row r="110" spans="1:3" x14ac:dyDescent="0.15">
      <c r="A110">
        <f t="shared" si="1"/>
        <v>106</v>
      </c>
      <c r="B110" s="83">
        <f>IF(AND(Data!$N$16=1,Data!B108&lt;&gt;""),Data!B108,IF(AND(Data!$N$16=2,Data!C108&lt;&gt;""),Data!C108,IF(AND(Data!$N$16=3,Data!D108&lt;&gt;""),Data!D108,IF(AND(Data!$N$16=4,Data!E108&lt;&gt;""),Data!E108,IF(AND(Data!$N$16=5,Data!F108&lt;&gt;""),Data!F108,IF(AND(Data!$N$16=6,Data!G108&lt;&gt;""),Data!G108,IF(AND(Data!$N$16=7,Data!H108&lt;&gt;""),Data!H108,IF(AND(Data!$N$16=8,Data!I108&lt;&gt;""),Data!I108,IF(AND(Data!$N$16=9,Data!J108&lt;&gt;""),Data!J108,IF(AND(Data!$N$16=10,Data!K108&lt;&gt;""),Data!K108,""))))))))))</f>
        <v>45</v>
      </c>
      <c r="C110" s="83">
        <f>IF(AND(Data!$N$17=1,Data!B108&lt;&gt;""),Data!B108,IF(AND(Data!$N$17=2,Data!C108&lt;&gt;""),Data!C108,IF(AND(Data!$N$17=3,Data!D108&lt;&gt;""),Data!D108,IF(AND(Data!$N$17=4,Data!E108&lt;&gt;""),Data!E108,IF(AND(Data!$N$17=5,Data!F108&lt;&gt;""),Data!F108,IF(AND(Data!$N$17=6,Data!G108&lt;&gt;""),Data!G108,IF(AND(Data!$N$17=7,Data!H108&lt;&gt;""),Data!H108,IF(AND(Data!$N$17=8,Data!I108&lt;&gt;""),Data!I108,IF(AND(Data!$N$17=9,Data!J108&lt;&gt;""),Data!J108,IF(AND(Data!$N$17=10,Data!K108&lt;&gt;""),Data!K108,""))))))))))</f>
        <v>5573</v>
      </c>
    </row>
    <row r="111" spans="1:3" x14ac:dyDescent="0.15">
      <c r="A111">
        <f t="shared" si="1"/>
        <v>107</v>
      </c>
      <c r="B111" s="83">
        <f>IF(AND(Data!$N$16=1,Data!B109&lt;&gt;""),Data!B109,IF(AND(Data!$N$16=2,Data!C109&lt;&gt;""),Data!C109,IF(AND(Data!$N$16=3,Data!D109&lt;&gt;""),Data!D109,IF(AND(Data!$N$16=4,Data!E109&lt;&gt;""),Data!E109,IF(AND(Data!$N$16=5,Data!F109&lt;&gt;""),Data!F109,IF(AND(Data!$N$16=6,Data!G109&lt;&gt;""),Data!G109,IF(AND(Data!$N$16=7,Data!H109&lt;&gt;""),Data!H109,IF(AND(Data!$N$16=8,Data!I109&lt;&gt;""),Data!I109,IF(AND(Data!$N$16=9,Data!J109&lt;&gt;""),Data!J109,IF(AND(Data!$N$16=10,Data!K109&lt;&gt;""),Data!K109,""))))))))))</f>
        <v>48</v>
      </c>
      <c r="C111" s="83">
        <f>IF(AND(Data!$N$17=1,Data!B109&lt;&gt;""),Data!B109,IF(AND(Data!$N$17=2,Data!C109&lt;&gt;""),Data!C109,IF(AND(Data!$N$17=3,Data!D109&lt;&gt;""),Data!D109,IF(AND(Data!$N$17=4,Data!E109&lt;&gt;""),Data!E109,IF(AND(Data!$N$17=5,Data!F109&lt;&gt;""),Data!F109,IF(AND(Data!$N$17=6,Data!G109&lt;&gt;""),Data!G109,IF(AND(Data!$N$17=7,Data!H109&lt;&gt;""),Data!H109,IF(AND(Data!$N$17=8,Data!I109&lt;&gt;""),Data!I109,IF(AND(Data!$N$17=9,Data!J109&lt;&gt;""),Data!J109,IF(AND(Data!$N$17=10,Data!K109&lt;&gt;""),Data!K109,""))))))))))</f>
        <v>5678</v>
      </c>
    </row>
    <row r="112" spans="1:3" x14ac:dyDescent="0.15">
      <c r="A112">
        <f t="shared" si="1"/>
        <v>108</v>
      </c>
      <c r="B112" s="83">
        <f>IF(AND(Data!$N$16=1,Data!B110&lt;&gt;""),Data!B110,IF(AND(Data!$N$16=2,Data!C110&lt;&gt;""),Data!C110,IF(AND(Data!$N$16=3,Data!D110&lt;&gt;""),Data!D110,IF(AND(Data!$N$16=4,Data!E110&lt;&gt;""),Data!E110,IF(AND(Data!$N$16=5,Data!F110&lt;&gt;""),Data!F110,IF(AND(Data!$N$16=6,Data!G110&lt;&gt;""),Data!G110,IF(AND(Data!$N$16=7,Data!H110&lt;&gt;""),Data!H110,IF(AND(Data!$N$16=8,Data!I110&lt;&gt;""),Data!I110,IF(AND(Data!$N$16=9,Data!J110&lt;&gt;""),Data!J110,IF(AND(Data!$N$16=10,Data!K110&lt;&gt;""),Data!K110,""))))))))))</f>
        <v>45</v>
      </c>
      <c r="C112" s="83">
        <f>IF(AND(Data!$N$17=1,Data!B110&lt;&gt;""),Data!B110,IF(AND(Data!$N$17=2,Data!C110&lt;&gt;""),Data!C110,IF(AND(Data!$N$17=3,Data!D110&lt;&gt;""),Data!D110,IF(AND(Data!$N$17=4,Data!E110&lt;&gt;""),Data!E110,IF(AND(Data!$N$17=5,Data!F110&lt;&gt;""),Data!F110,IF(AND(Data!$N$17=6,Data!G110&lt;&gt;""),Data!G110,IF(AND(Data!$N$17=7,Data!H110&lt;&gt;""),Data!H110,IF(AND(Data!$N$17=8,Data!I110&lt;&gt;""),Data!I110,IF(AND(Data!$N$17=9,Data!J110&lt;&gt;""),Data!J110,IF(AND(Data!$N$17=10,Data!K110&lt;&gt;""),Data!K110,""))))))))))</f>
        <v>5897</v>
      </c>
    </row>
    <row r="113" spans="1:3" x14ac:dyDescent="0.15">
      <c r="A113">
        <f t="shared" si="1"/>
        <v>109</v>
      </c>
      <c r="B113" s="83">
        <f>IF(AND(Data!$N$16=1,Data!B111&lt;&gt;""),Data!B111,IF(AND(Data!$N$16=2,Data!C111&lt;&gt;""),Data!C111,IF(AND(Data!$N$16=3,Data!D111&lt;&gt;""),Data!D111,IF(AND(Data!$N$16=4,Data!E111&lt;&gt;""),Data!E111,IF(AND(Data!$N$16=5,Data!F111&lt;&gt;""),Data!F111,IF(AND(Data!$N$16=6,Data!G111&lt;&gt;""),Data!G111,IF(AND(Data!$N$16=7,Data!H111&lt;&gt;""),Data!H111,IF(AND(Data!$N$16=8,Data!I111&lt;&gt;""),Data!I111,IF(AND(Data!$N$16=9,Data!J111&lt;&gt;""),Data!J111,IF(AND(Data!$N$16=10,Data!K111&lt;&gt;""),Data!K111,""))))))))))</f>
        <v>48</v>
      </c>
      <c r="C113" s="83">
        <f>IF(AND(Data!$N$17=1,Data!B111&lt;&gt;""),Data!B111,IF(AND(Data!$N$17=2,Data!C111&lt;&gt;""),Data!C111,IF(AND(Data!$N$17=3,Data!D111&lt;&gt;""),Data!D111,IF(AND(Data!$N$17=4,Data!E111&lt;&gt;""),Data!E111,IF(AND(Data!$N$17=5,Data!F111&lt;&gt;""),Data!F111,IF(AND(Data!$N$17=6,Data!G111&lt;&gt;""),Data!G111,IF(AND(Data!$N$17=7,Data!H111&lt;&gt;""),Data!H111,IF(AND(Data!$N$17=8,Data!I111&lt;&gt;""),Data!I111,IF(AND(Data!$N$17=9,Data!J111&lt;&gt;""),Data!J111,IF(AND(Data!$N$17=10,Data!K111&lt;&gt;""),Data!K111,""))))))))))</f>
        <v>5965</v>
      </c>
    </row>
    <row r="114" spans="1:3" x14ac:dyDescent="0.15">
      <c r="A114" t="str">
        <f t="shared" si="1"/>
        <v/>
      </c>
      <c r="B114" s="83" t="str">
        <f>IF(AND(Data!$N$16=1,Data!B112&lt;&gt;""),Data!B112,IF(AND(Data!$N$16=2,Data!C112&lt;&gt;""),Data!C112,IF(AND(Data!$N$16=3,Data!D112&lt;&gt;""),Data!D112,IF(AND(Data!$N$16=4,Data!E112&lt;&gt;""),Data!E112,IF(AND(Data!$N$16=5,Data!F112&lt;&gt;""),Data!F112,IF(AND(Data!$N$16=6,Data!G112&lt;&gt;""),Data!G112,IF(AND(Data!$N$16=7,Data!H112&lt;&gt;""),Data!H112,IF(AND(Data!$N$16=8,Data!I112&lt;&gt;""),Data!I112,IF(AND(Data!$N$16=9,Data!J112&lt;&gt;""),Data!J112,IF(AND(Data!$N$16=10,Data!K112&lt;&gt;""),Data!K112,""))))))))))</f>
        <v/>
      </c>
      <c r="C114" s="83" t="str">
        <f>IF(AND(Data!$N$17=1,Data!B112&lt;&gt;""),Data!B112,IF(AND(Data!$N$17=2,Data!C112&lt;&gt;""),Data!C112,IF(AND(Data!$N$17=3,Data!D112&lt;&gt;""),Data!D112,IF(AND(Data!$N$17=4,Data!E112&lt;&gt;""),Data!E112,IF(AND(Data!$N$17=5,Data!F112&lt;&gt;""),Data!F112,IF(AND(Data!$N$17=6,Data!G112&lt;&gt;""),Data!G112,IF(AND(Data!$N$17=7,Data!H112&lt;&gt;""),Data!H112,IF(AND(Data!$N$17=8,Data!I112&lt;&gt;""),Data!I112,IF(AND(Data!$N$17=9,Data!J112&lt;&gt;""),Data!J112,IF(AND(Data!$N$17=10,Data!K112&lt;&gt;""),Data!K112,""))))))))))</f>
        <v/>
      </c>
    </row>
    <row r="115" spans="1:3" x14ac:dyDescent="0.15">
      <c r="A115" t="str">
        <f t="shared" si="1"/>
        <v/>
      </c>
      <c r="B115" s="83" t="str">
        <f>IF(AND(Data!$N$16=1,Data!B113&lt;&gt;""),Data!B113,IF(AND(Data!$N$16=2,Data!C113&lt;&gt;""),Data!C113,IF(AND(Data!$N$16=3,Data!D113&lt;&gt;""),Data!D113,IF(AND(Data!$N$16=4,Data!E113&lt;&gt;""),Data!E113,IF(AND(Data!$N$16=5,Data!F113&lt;&gt;""),Data!F113,IF(AND(Data!$N$16=6,Data!G113&lt;&gt;""),Data!G113,IF(AND(Data!$N$16=7,Data!H113&lt;&gt;""),Data!H113,IF(AND(Data!$N$16=8,Data!I113&lt;&gt;""),Data!I113,IF(AND(Data!$N$16=9,Data!J113&lt;&gt;""),Data!J113,IF(AND(Data!$N$16=10,Data!K113&lt;&gt;""),Data!K113,""))))))))))</f>
        <v/>
      </c>
      <c r="C115" s="83" t="str">
        <f>IF(AND(Data!$N$17=1,Data!B113&lt;&gt;""),Data!B113,IF(AND(Data!$N$17=2,Data!C113&lt;&gt;""),Data!C113,IF(AND(Data!$N$17=3,Data!D113&lt;&gt;""),Data!D113,IF(AND(Data!$N$17=4,Data!E113&lt;&gt;""),Data!E113,IF(AND(Data!$N$17=5,Data!F113&lt;&gt;""),Data!F113,IF(AND(Data!$N$17=6,Data!G113&lt;&gt;""),Data!G113,IF(AND(Data!$N$17=7,Data!H113&lt;&gt;""),Data!H113,IF(AND(Data!$N$17=8,Data!I113&lt;&gt;""),Data!I113,IF(AND(Data!$N$17=9,Data!J113&lt;&gt;""),Data!J113,IF(AND(Data!$N$17=10,Data!K113&lt;&gt;""),Data!K113,""))))))))))</f>
        <v/>
      </c>
    </row>
    <row r="116" spans="1:3" x14ac:dyDescent="0.15">
      <c r="A116" t="str">
        <f t="shared" si="1"/>
        <v/>
      </c>
      <c r="B116" s="83" t="str">
        <f>IF(AND(Data!$N$16=1,Data!B114&lt;&gt;""),Data!B114,IF(AND(Data!$N$16=2,Data!C114&lt;&gt;""),Data!C114,IF(AND(Data!$N$16=3,Data!D114&lt;&gt;""),Data!D114,IF(AND(Data!$N$16=4,Data!E114&lt;&gt;""),Data!E114,IF(AND(Data!$N$16=5,Data!F114&lt;&gt;""),Data!F114,IF(AND(Data!$N$16=6,Data!G114&lt;&gt;""),Data!G114,IF(AND(Data!$N$16=7,Data!H114&lt;&gt;""),Data!H114,IF(AND(Data!$N$16=8,Data!I114&lt;&gt;""),Data!I114,IF(AND(Data!$N$16=9,Data!J114&lt;&gt;""),Data!J114,IF(AND(Data!$N$16=10,Data!K114&lt;&gt;""),Data!K114,""))))))))))</f>
        <v/>
      </c>
      <c r="C116" s="83" t="str">
        <f>IF(AND(Data!$N$17=1,Data!B114&lt;&gt;""),Data!B114,IF(AND(Data!$N$17=2,Data!C114&lt;&gt;""),Data!C114,IF(AND(Data!$N$17=3,Data!D114&lt;&gt;""),Data!D114,IF(AND(Data!$N$17=4,Data!E114&lt;&gt;""),Data!E114,IF(AND(Data!$N$17=5,Data!F114&lt;&gt;""),Data!F114,IF(AND(Data!$N$17=6,Data!G114&lt;&gt;""),Data!G114,IF(AND(Data!$N$17=7,Data!H114&lt;&gt;""),Data!H114,IF(AND(Data!$N$17=8,Data!I114&lt;&gt;""),Data!I114,IF(AND(Data!$N$17=9,Data!J114&lt;&gt;""),Data!J114,IF(AND(Data!$N$17=10,Data!K114&lt;&gt;""),Data!K114,""))))))))))</f>
        <v/>
      </c>
    </row>
    <row r="117" spans="1:3" x14ac:dyDescent="0.15">
      <c r="A117" t="str">
        <f t="shared" si="1"/>
        <v/>
      </c>
      <c r="B117" s="83" t="str">
        <f>IF(AND(Data!$N$16=1,Data!B115&lt;&gt;""),Data!B115,IF(AND(Data!$N$16=2,Data!C115&lt;&gt;""),Data!C115,IF(AND(Data!$N$16=3,Data!D115&lt;&gt;""),Data!D115,IF(AND(Data!$N$16=4,Data!E115&lt;&gt;""),Data!E115,IF(AND(Data!$N$16=5,Data!F115&lt;&gt;""),Data!F115,IF(AND(Data!$N$16=6,Data!G115&lt;&gt;""),Data!G115,IF(AND(Data!$N$16=7,Data!H115&lt;&gt;""),Data!H115,IF(AND(Data!$N$16=8,Data!I115&lt;&gt;""),Data!I115,IF(AND(Data!$N$16=9,Data!J115&lt;&gt;""),Data!J115,IF(AND(Data!$N$16=10,Data!K115&lt;&gt;""),Data!K115,""))))))))))</f>
        <v/>
      </c>
      <c r="C117" s="83" t="str">
        <f>IF(AND(Data!$N$17=1,Data!B115&lt;&gt;""),Data!B115,IF(AND(Data!$N$17=2,Data!C115&lt;&gt;""),Data!C115,IF(AND(Data!$N$17=3,Data!D115&lt;&gt;""),Data!D115,IF(AND(Data!$N$17=4,Data!E115&lt;&gt;""),Data!E115,IF(AND(Data!$N$17=5,Data!F115&lt;&gt;""),Data!F115,IF(AND(Data!$N$17=6,Data!G115&lt;&gt;""),Data!G115,IF(AND(Data!$N$17=7,Data!H115&lt;&gt;""),Data!H115,IF(AND(Data!$N$17=8,Data!I115&lt;&gt;""),Data!I115,IF(AND(Data!$N$17=9,Data!J115&lt;&gt;""),Data!J115,IF(AND(Data!$N$17=10,Data!K115&lt;&gt;""),Data!K115,""))))))))))</f>
        <v/>
      </c>
    </row>
    <row r="118" spans="1:3" x14ac:dyDescent="0.15">
      <c r="A118" t="str">
        <f t="shared" si="1"/>
        <v/>
      </c>
      <c r="B118" s="83" t="str">
        <f>IF(AND(Data!$N$16=1,Data!B116&lt;&gt;""),Data!B116,IF(AND(Data!$N$16=2,Data!C116&lt;&gt;""),Data!C116,IF(AND(Data!$N$16=3,Data!D116&lt;&gt;""),Data!D116,IF(AND(Data!$N$16=4,Data!E116&lt;&gt;""),Data!E116,IF(AND(Data!$N$16=5,Data!F116&lt;&gt;""),Data!F116,IF(AND(Data!$N$16=6,Data!G116&lt;&gt;""),Data!G116,IF(AND(Data!$N$16=7,Data!H116&lt;&gt;""),Data!H116,IF(AND(Data!$N$16=8,Data!I116&lt;&gt;""),Data!I116,IF(AND(Data!$N$16=9,Data!J116&lt;&gt;""),Data!J116,IF(AND(Data!$N$16=10,Data!K116&lt;&gt;""),Data!K116,""))))))))))</f>
        <v/>
      </c>
      <c r="C118" s="83" t="str">
        <f>IF(AND(Data!$N$17=1,Data!B116&lt;&gt;""),Data!B116,IF(AND(Data!$N$17=2,Data!C116&lt;&gt;""),Data!C116,IF(AND(Data!$N$17=3,Data!D116&lt;&gt;""),Data!D116,IF(AND(Data!$N$17=4,Data!E116&lt;&gt;""),Data!E116,IF(AND(Data!$N$17=5,Data!F116&lt;&gt;""),Data!F116,IF(AND(Data!$N$17=6,Data!G116&lt;&gt;""),Data!G116,IF(AND(Data!$N$17=7,Data!H116&lt;&gt;""),Data!H116,IF(AND(Data!$N$17=8,Data!I116&lt;&gt;""),Data!I116,IF(AND(Data!$N$17=9,Data!J116&lt;&gt;""),Data!J116,IF(AND(Data!$N$17=10,Data!K116&lt;&gt;""),Data!K116,""))))))))))</f>
        <v/>
      </c>
    </row>
    <row r="119" spans="1:3" x14ac:dyDescent="0.15">
      <c r="A119" t="str">
        <f t="shared" si="1"/>
        <v/>
      </c>
      <c r="B119" s="83" t="str">
        <f>IF(AND(Data!$N$16=1,Data!B117&lt;&gt;""),Data!B117,IF(AND(Data!$N$16=2,Data!C117&lt;&gt;""),Data!C117,IF(AND(Data!$N$16=3,Data!D117&lt;&gt;""),Data!D117,IF(AND(Data!$N$16=4,Data!E117&lt;&gt;""),Data!E117,IF(AND(Data!$N$16=5,Data!F117&lt;&gt;""),Data!F117,IF(AND(Data!$N$16=6,Data!G117&lt;&gt;""),Data!G117,IF(AND(Data!$N$16=7,Data!H117&lt;&gt;""),Data!H117,IF(AND(Data!$N$16=8,Data!I117&lt;&gt;""),Data!I117,IF(AND(Data!$N$16=9,Data!J117&lt;&gt;""),Data!J117,IF(AND(Data!$N$16=10,Data!K117&lt;&gt;""),Data!K117,""))))))))))</f>
        <v/>
      </c>
      <c r="C119" s="83" t="str">
        <f>IF(AND(Data!$N$17=1,Data!B117&lt;&gt;""),Data!B117,IF(AND(Data!$N$17=2,Data!C117&lt;&gt;""),Data!C117,IF(AND(Data!$N$17=3,Data!D117&lt;&gt;""),Data!D117,IF(AND(Data!$N$17=4,Data!E117&lt;&gt;""),Data!E117,IF(AND(Data!$N$17=5,Data!F117&lt;&gt;""),Data!F117,IF(AND(Data!$N$17=6,Data!G117&lt;&gt;""),Data!G117,IF(AND(Data!$N$17=7,Data!H117&lt;&gt;""),Data!H117,IF(AND(Data!$N$17=8,Data!I117&lt;&gt;""),Data!I117,IF(AND(Data!$N$17=9,Data!J117&lt;&gt;""),Data!J117,IF(AND(Data!$N$17=10,Data!K117&lt;&gt;""),Data!K117,""))))))))))</f>
        <v/>
      </c>
    </row>
    <row r="120" spans="1:3" x14ac:dyDescent="0.15">
      <c r="A120" t="str">
        <f t="shared" si="1"/>
        <v/>
      </c>
      <c r="B120" s="83" t="str">
        <f>IF(AND(Data!$N$16=1,Data!B118&lt;&gt;""),Data!B118,IF(AND(Data!$N$16=2,Data!C118&lt;&gt;""),Data!C118,IF(AND(Data!$N$16=3,Data!D118&lt;&gt;""),Data!D118,IF(AND(Data!$N$16=4,Data!E118&lt;&gt;""),Data!E118,IF(AND(Data!$N$16=5,Data!F118&lt;&gt;""),Data!F118,IF(AND(Data!$N$16=6,Data!G118&lt;&gt;""),Data!G118,IF(AND(Data!$N$16=7,Data!H118&lt;&gt;""),Data!H118,IF(AND(Data!$N$16=8,Data!I118&lt;&gt;""),Data!I118,IF(AND(Data!$N$16=9,Data!J118&lt;&gt;""),Data!J118,IF(AND(Data!$N$16=10,Data!K118&lt;&gt;""),Data!K118,""))))))))))</f>
        <v/>
      </c>
      <c r="C120" s="83" t="str">
        <f>IF(AND(Data!$N$17=1,Data!B118&lt;&gt;""),Data!B118,IF(AND(Data!$N$17=2,Data!C118&lt;&gt;""),Data!C118,IF(AND(Data!$N$17=3,Data!D118&lt;&gt;""),Data!D118,IF(AND(Data!$N$17=4,Data!E118&lt;&gt;""),Data!E118,IF(AND(Data!$N$17=5,Data!F118&lt;&gt;""),Data!F118,IF(AND(Data!$N$17=6,Data!G118&lt;&gt;""),Data!G118,IF(AND(Data!$N$17=7,Data!H118&lt;&gt;""),Data!H118,IF(AND(Data!$N$17=8,Data!I118&lt;&gt;""),Data!I118,IF(AND(Data!$N$17=9,Data!J118&lt;&gt;""),Data!J118,IF(AND(Data!$N$17=10,Data!K118&lt;&gt;""),Data!K118,""))))))))))</f>
        <v/>
      </c>
    </row>
    <row r="121" spans="1:3" x14ac:dyDescent="0.15">
      <c r="A121" t="str">
        <f t="shared" si="1"/>
        <v/>
      </c>
      <c r="B121" s="83" t="str">
        <f>IF(AND(Data!$N$16=1,Data!B119&lt;&gt;""),Data!B119,IF(AND(Data!$N$16=2,Data!C119&lt;&gt;""),Data!C119,IF(AND(Data!$N$16=3,Data!D119&lt;&gt;""),Data!D119,IF(AND(Data!$N$16=4,Data!E119&lt;&gt;""),Data!E119,IF(AND(Data!$N$16=5,Data!F119&lt;&gt;""),Data!F119,IF(AND(Data!$N$16=6,Data!G119&lt;&gt;""),Data!G119,IF(AND(Data!$N$16=7,Data!H119&lt;&gt;""),Data!H119,IF(AND(Data!$N$16=8,Data!I119&lt;&gt;""),Data!I119,IF(AND(Data!$N$16=9,Data!J119&lt;&gt;""),Data!J119,IF(AND(Data!$N$16=10,Data!K119&lt;&gt;""),Data!K119,""))))))))))</f>
        <v/>
      </c>
      <c r="C121" s="83" t="str">
        <f>IF(AND(Data!$N$17=1,Data!B119&lt;&gt;""),Data!B119,IF(AND(Data!$N$17=2,Data!C119&lt;&gt;""),Data!C119,IF(AND(Data!$N$17=3,Data!D119&lt;&gt;""),Data!D119,IF(AND(Data!$N$17=4,Data!E119&lt;&gt;""),Data!E119,IF(AND(Data!$N$17=5,Data!F119&lt;&gt;""),Data!F119,IF(AND(Data!$N$17=6,Data!G119&lt;&gt;""),Data!G119,IF(AND(Data!$N$17=7,Data!H119&lt;&gt;""),Data!H119,IF(AND(Data!$N$17=8,Data!I119&lt;&gt;""),Data!I119,IF(AND(Data!$N$17=9,Data!J119&lt;&gt;""),Data!J119,IF(AND(Data!$N$17=10,Data!K119&lt;&gt;""),Data!K119,""))))))))))</f>
        <v/>
      </c>
    </row>
    <row r="122" spans="1:3" x14ac:dyDescent="0.15">
      <c r="A122" t="str">
        <f t="shared" si="1"/>
        <v/>
      </c>
      <c r="B122" s="83" t="str">
        <f>IF(AND(Data!$N$16=1,Data!B120&lt;&gt;""),Data!B120,IF(AND(Data!$N$16=2,Data!C120&lt;&gt;""),Data!C120,IF(AND(Data!$N$16=3,Data!D120&lt;&gt;""),Data!D120,IF(AND(Data!$N$16=4,Data!E120&lt;&gt;""),Data!E120,IF(AND(Data!$N$16=5,Data!F120&lt;&gt;""),Data!F120,IF(AND(Data!$N$16=6,Data!G120&lt;&gt;""),Data!G120,IF(AND(Data!$N$16=7,Data!H120&lt;&gt;""),Data!H120,IF(AND(Data!$N$16=8,Data!I120&lt;&gt;""),Data!I120,IF(AND(Data!$N$16=9,Data!J120&lt;&gt;""),Data!J120,IF(AND(Data!$N$16=10,Data!K120&lt;&gt;""),Data!K120,""))))))))))</f>
        <v/>
      </c>
      <c r="C122" s="83" t="str">
        <f>IF(AND(Data!$N$17=1,Data!B120&lt;&gt;""),Data!B120,IF(AND(Data!$N$17=2,Data!C120&lt;&gt;""),Data!C120,IF(AND(Data!$N$17=3,Data!D120&lt;&gt;""),Data!D120,IF(AND(Data!$N$17=4,Data!E120&lt;&gt;""),Data!E120,IF(AND(Data!$N$17=5,Data!F120&lt;&gt;""),Data!F120,IF(AND(Data!$N$17=6,Data!G120&lt;&gt;""),Data!G120,IF(AND(Data!$N$17=7,Data!H120&lt;&gt;""),Data!H120,IF(AND(Data!$N$17=8,Data!I120&lt;&gt;""),Data!I120,IF(AND(Data!$N$17=9,Data!J120&lt;&gt;""),Data!J120,IF(AND(Data!$N$17=10,Data!K120&lt;&gt;""),Data!K120,""))))))))))</f>
        <v/>
      </c>
    </row>
    <row r="123" spans="1:3" x14ac:dyDescent="0.15">
      <c r="A123" t="str">
        <f t="shared" si="1"/>
        <v/>
      </c>
      <c r="B123" s="83" t="str">
        <f>IF(AND(Data!$N$16=1,Data!B121&lt;&gt;""),Data!B121,IF(AND(Data!$N$16=2,Data!C121&lt;&gt;""),Data!C121,IF(AND(Data!$N$16=3,Data!D121&lt;&gt;""),Data!D121,IF(AND(Data!$N$16=4,Data!E121&lt;&gt;""),Data!E121,IF(AND(Data!$N$16=5,Data!F121&lt;&gt;""),Data!F121,IF(AND(Data!$N$16=6,Data!G121&lt;&gt;""),Data!G121,IF(AND(Data!$N$16=7,Data!H121&lt;&gt;""),Data!H121,IF(AND(Data!$N$16=8,Data!I121&lt;&gt;""),Data!I121,IF(AND(Data!$N$16=9,Data!J121&lt;&gt;""),Data!J121,IF(AND(Data!$N$16=10,Data!K121&lt;&gt;""),Data!K121,""))))))))))</f>
        <v/>
      </c>
      <c r="C123" s="83" t="str">
        <f>IF(AND(Data!$N$17=1,Data!B121&lt;&gt;""),Data!B121,IF(AND(Data!$N$17=2,Data!C121&lt;&gt;""),Data!C121,IF(AND(Data!$N$17=3,Data!D121&lt;&gt;""),Data!D121,IF(AND(Data!$N$17=4,Data!E121&lt;&gt;""),Data!E121,IF(AND(Data!$N$17=5,Data!F121&lt;&gt;""),Data!F121,IF(AND(Data!$N$17=6,Data!G121&lt;&gt;""),Data!G121,IF(AND(Data!$N$17=7,Data!H121&lt;&gt;""),Data!H121,IF(AND(Data!$N$17=8,Data!I121&lt;&gt;""),Data!I121,IF(AND(Data!$N$17=9,Data!J121&lt;&gt;""),Data!J121,IF(AND(Data!$N$17=10,Data!K121&lt;&gt;""),Data!K121,""))))))))))</f>
        <v/>
      </c>
    </row>
    <row r="124" spans="1:3" x14ac:dyDescent="0.15">
      <c r="A124" t="str">
        <f t="shared" si="1"/>
        <v/>
      </c>
      <c r="B124" s="83" t="str">
        <f>IF(AND(Data!$N$16=1,Data!B122&lt;&gt;""),Data!B122,IF(AND(Data!$N$16=2,Data!C122&lt;&gt;""),Data!C122,IF(AND(Data!$N$16=3,Data!D122&lt;&gt;""),Data!D122,IF(AND(Data!$N$16=4,Data!E122&lt;&gt;""),Data!E122,IF(AND(Data!$N$16=5,Data!F122&lt;&gt;""),Data!F122,IF(AND(Data!$N$16=6,Data!G122&lt;&gt;""),Data!G122,IF(AND(Data!$N$16=7,Data!H122&lt;&gt;""),Data!H122,IF(AND(Data!$N$16=8,Data!I122&lt;&gt;""),Data!I122,IF(AND(Data!$N$16=9,Data!J122&lt;&gt;""),Data!J122,IF(AND(Data!$N$16=10,Data!K122&lt;&gt;""),Data!K122,""))))))))))</f>
        <v/>
      </c>
      <c r="C124" s="83" t="str">
        <f>IF(AND(Data!$N$17=1,Data!B122&lt;&gt;""),Data!B122,IF(AND(Data!$N$17=2,Data!C122&lt;&gt;""),Data!C122,IF(AND(Data!$N$17=3,Data!D122&lt;&gt;""),Data!D122,IF(AND(Data!$N$17=4,Data!E122&lt;&gt;""),Data!E122,IF(AND(Data!$N$17=5,Data!F122&lt;&gt;""),Data!F122,IF(AND(Data!$N$17=6,Data!G122&lt;&gt;""),Data!G122,IF(AND(Data!$N$17=7,Data!H122&lt;&gt;""),Data!H122,IF(AND(Data!$N$17=8,Data!I122&lt;&gt;""),Data!I122,IF(AND(Data!$N$17=9,Data!J122&lt;&gt;""),Data!J122,IF(AND(Data!$N$17=10,Data!K122&lt;&gt;""),Data!K122,""))))))))))</f>
        <v/>
      </c>
    </row>
    <row r="125" spans="1:3" x14ac:dyDescent="0.15">
      <c r="A125" t="str">
        <f t="shared" si="1"/>
        <v/>
      </c>
      <c r="B125" s="83" t="str">
        <f>IF(AND(Data!$N$16=1,Data!B123&lt;&gt;""),Data!B123,IF(AND(Data!$N$16=2,Data!C123&lt;&gt;""),Data!C123,IF(AND(Data!$N$16=3,Data!D123&lt;&gt;""),Data!D123,IF(AND(Data!$N$16=4,Data!E123&lt;&gt;""),Data!E123,IF(AND(Data!$N$16=5,Data!F123&lt;&gt;""),Data!F123,IF(AND(Data!$N$16=6,Data!G123&lt;&gt;""),Data!G123,IF(AND(Data!$N$16=7,Data!H123&lt;&gt;""),Data!H123,IF(AND(Data!$N$16=8,Data!I123&lt;&gt;""),Data!I123,IF(AND(Data!$N$16=9,Data!J123&lt;&gt;""),Data!J123,IF(AND(Data!$N$16=10,Data!K123&lt;&gt;""),Data!K123,""))))))))))</f>
        <v/>
      </c>
      <c r="C125" s="83" t="str">
        <f>IF(AND(Data!$N$17=1,Data!B123&lt;&gt;""),Data!B123,IF(AND(Data!$N$17=2,Data!C123&lt;&gt;""),Data!C123,IF(AND(Data!$N$17=3,Data!D123&lt;&gt;""),Data!D123,IF(AND(Data!$N$17=4,Data!E123&lt;&gt;""),Data!E123,IF(AND(Data!$N$17=5,Data!F123&lt;&gt;""),Data!F123,IF(AND(Data!$N$17=6,Data!G123&lt;&gt;""),Data!G123,IF(AND(Data!$N$17=7,Data!H123&lt;&gt;""),Data!H123,IF(AND(Data!$N$17=8,Data!I123&lt;&gt;""),Data!I123,IF(AND(Data!$N$17=9,Data!J123&lt;&gt;""),Data!J123,IF(AND(Data!$N$17=10,Data!K123&lt;&gt;""),Data!K123,""))))))))))</f>
        <v/>
      </c>
    </row>
    <row r="126" spans="1:3" x14ac:dyDescent="0.15">
      <c r="A126" t="str">
        <f t="shared" si="1"/>
        <v/>
      </c>
      <c r="B126" s="83" t="str">
        <f>IF(AND(Data!$N$16=1,Data!B124&lt;&gt;""),Data!B124,IF(AND(Data!$N$16=2,Data!C124&lt;&gt;""),Data!C124,IF(AND(Data!$N$16=3,Data!D124&lt;&gt;""),Data!D124,IF(AND(Data!$N$16=4,Data!E124&lt;&gt;""),Data!E124,IF(AND(Data!$N$16=5,Data!F124&lt;&gt;""),Data!F124,IF(AND(Data!$N$16=6,Data!G124&lt;&gt;""),Data!G124,IF(AND(Data!$N$16=7,Data!H124&lt;&gt;""),Data!H124,IF(AND(Data!$N$16=8,Data!I124&lt;&gt;""),Data!I124,IF(AND(Data!$N$16=9,Data!J124&lt;&gt;""),Data!J124,IF(AND(Data!$N$16=10,Data!K124&lt;&gt;""),Data!K124,""))))))))))</f>
        <v/>
      </c>
      <c r="C126" s="83" t="str">
        <f>IF(AND(Data!$N$17=1,Data!B124&lt;&gt;""),Data!B124,IF(AND(Data!$N$17=2,Data!C124&lt;&gt;""),Data!C124,IF(AND(Data!$N$17=3,Data!D124&lt;&gt;""),Data!D124,IF(AND(Data!$N$17=4,Data!E124&lt;&gt;""),Data!E124,IF(AND(Data!$N$17=5,Data!F124&lt;&gt;""),Data!F124,IF(AND(Data!$N$17=6,Data!G124&lt;&gt;""),Data!G124,IF(AND(Data!$N$17=7,Data!H124&lt;&gt;""),Data!H124,IF(AND(Data!$N$17=8,Data!I124&lt;&gt;""),Data!I124,IF(AND(Data!$N$17=9,Data!J124&lt;&gt;""),Data!J124,IF(AND(Data!$N$17=10,Data!K124&lt;&gt;""),Data!K124,""))))))))))</f>
        <v/>
      </c>
    </row>
    <row r="127" spans="1:3" x14ac:dyDescent="0.15">
      <c r="A127" t="str">
        <f t="shared" si="1"/>
        <v/>
      </c>
      <c r="B127" s="83" t="str">
        <f>IF(AND(Data!$N$16=1,Data!B125&lt;&gt;""),Data!B125,IF(AND(Data!$N$16=2,Data!C125&lt;&gt;""),Data!C125,IF(AND(Data!$N$16=3,Data!D125&lt;&gt;""),Data!D125,IF(AND(Data!$N$16=4,Data!E125&lt;&gt;""),Data!E125,IF(AND(Data!$N$16=5,Data!F125&lt;&gt;""),Data!F125,IF(AND(Data!$N$16=6,Data!G125&lt;&gt;""),Data!G125,IF(AND(Data!$N$16=7,Data!H125&lt;&gt;""),Data!H125,IF(AND(Data!$N$16=8,Data!I125&lt;&gt;""),Data!I125,IF(AND(Data!$N$16=9,Data!J125&lt;&gt;""),Data!J125,IF(AND(Data!$N$16=10,Data!K125&lt;&gt;""),Data!K125,""))))))))))</f>
        <v/>
      </c>
      <c r="C127" s="83" t="str">
        <f>IF(AND(Data!$N$17=1,Data!B125&lt;&gt;""),Data!B125,IF(AND(Data!$N$17=2,Data!C125&lt;&gt;""),Data!C125,IF(AND(Data!$N$17=3,Data!D125&lt;&gt;""),Data!D125,IF(AND(Data!$N$17=4,Data!E125&lt;&gt;""),Data!E125,IF(AND(Data!$N$17=5,Data!F125&lt;&gt;""),Data!F125,IF(AND(Data!$N$17=6,Data!G125&lt;&gt;""),Data!G125,IF(AND(Data!$N$17=7,Data!H125&lt;&gt;""),Data!H125,IF(AND(Data!$N$17=8,Data!I125&lt;&gt;""),Data!I125,IF(AND(Data!$N$17=9,Data!J125&lt;&gt;""),Data!J125,IF(AND(Data!$N$17=10,Data!K125&lt;&gt;""),Data!K125,""))))))))))</f>
        <v/>
      </c>
    </row>
    <row r="128" spans="1:3" x14ac:dyDescent="0.15">
      <c r="A128" t="str">
        <f t="shared" si="1"/>
        <v/>
      </c>
      <c r="B128" s="83" t="str">
        <f>IF(AND(Data!$N$16=1,Data!B126&lt;&gt;""),Data!B126,IF(AND(Data!$N$16=2,Data!C126&lt;&gt;""),Data!C126,IF(AND(Data!$N$16=3,Data!D126&lt;&gt;""),Data!D126,IF(AND(Data!$N$16=4,Data!E126&lt;&gt;""),Data!E126,IF(AND(Data!$N$16=5,Data!F126&lt;&gt;""),Data!F126,IF(AND(Data!$N$16=6,Data!G126&lt;&gt;""),Data!G126,IF(AND(Data!$N$16=7,Data!H126&lt;&gt;""),Data!H126,IF(AND(Data!$N$16=8,Data!I126&lt;&gt;""),Data!I126,IF(AND(Data!$N$16=9,Data!J126&lt;&gt;""),Data!J126,IF(AND(Data!$N$16=10,Data!K126&lt;&gt;""),Data!K126,""))))))))))</f>
        <v/>
      </c>
      <c r="C128" s="83" t="str">
        <f>IF(AND(Data!$N$17=1,Data!B126&lt;&gt;""),Data!B126,IF(AND(Data!$N$17=2,Data!C126&lt;&gt;""),Data!C126,IF(AND(Data!$N$17=3,Data!D126&lt;&gt;""),Data!D126,IF(AND(Data!$N$17=4,Data!E126&lt;&gt;""),Data!E126,IF(AND(Data!$N$17=5,Data!F126&lt;&gt;""),Data!F126,IF(AND(Data!$N$17=6,Data!G126&lt;&gt;""),Data!G126,IF(AND(Data!$N$17=7,Data!H126&lt;&gt;""),Data!H126,IF(AND(Data!$N$17=8,Data!I126&lt;&gt;""),Data!I126,IF(AND(Data!$N$17=9,Data!J126&lt;&gt;""),Data!J126,IF(AND(Data!$N$17=10,Data!K126&lt;&gt;""),Data!K126,""))))))))))</f>
        <v/>
      </c>
    </row>
    <row r="129" spans="1:3" x14ac:dyDescent="0.15">
      <c r="A129" t="str">
        <f t="shared" si="1"/>
        <v/>
      </c>
      <c r="B129" s="83" t="str">
        <f>IF(AND(Data!$N$16=1,Data!B127&lt;&gt;""),Data!B127,IF(AND(Data!$N$16=2,Data!C127&lt;&gt;""),Data!C127,IF(AND(Data!$N$16=3,Data!D127&lt;&gt;""),Data!D127,IF(AND(Data!$N$16=4,Data!E127&lt;&gt;""),Data!E127,IF(AND(Data!$N$16=5,Data!F127&lt;&gt;""),Data!F127,IF(AND(Data!$N$16=6,Data!G127&lt;&gt;""),Data!G127,IF(AND(Data!$N$16=7,Data!H127&lt;&gt;""),Data!H127,IF(AND(Data!$N$16=8,Data!I127&lt;&gt;""),Data!I127,IF(AND(Data!$N$16=9,Data!J127&lt;&gt;""),Data!J127,IF(AND(Data!$N$16=10,Data!K127&lt;&gt;""),Data!K127,""))))))))))</f>
        <v/>
      </c>
      <c r="C129" s="83" t="str">
        <f>IF(AND(Data!$N$17=1,Data!B127&lt;&gt;""),Data!B127,IF(AND(Data!$N$17=2,Data!C127&lt;&gt;""),Data!C127,IF(AND(Data!$N$17=3,Data!D127&lt;&gt;""),Data!D127,IF(AND(Data!$N$17=4,Data!E127&lt;&gt;""),Data!E127,IF(AND(Data!$N$17=5,Data!F127&lt;&gt;""),Data!F127,IF(AND(Data!$N$17=6,Data!G127&lt;&gt;""),Data!G127,IF(AND(Data!$N$17=7,Data!H127&lt;&gt;""),Data!H127,IF(AND(Data!$N$17=8,Data!I127&lt;&gt;""),Data!I127,IF(AND(Data!$N$17=9,Data!J127&lt;&gt;""),Data!J127,IF(AND(Data!$N$17=10,Data!K127&lt;&gt;""),Data!K127,""))))))))))</f>
        <v/>
      </c>
    </row>
    <row r="130" spans="1:3" x14ac:dyDescent="0.15">
      <c r="A130" t="str">
        <f t="shared" si="1"/>
        <v/>
      </c>
      <c r="B130" s="83" t="str">
        <f>IF(AND(Data!$N$16=1,Data!B128&lt;&gt;""),Data!B128,IF(AND(Data!$N$16=2,Data!C128&lt;&gt;""),Data!C128,IF(AND(Data!$N$16=3,Data!D128&lt;&gt;""),Data!D128,IF(AND(Data!$N$16=4,Data!E128&lt;&gt;""),Data!E128,IF(AND(Data!$N$16=5,Data!F128&lt;&gt;""),Data!F128,IF(AND(Data!$N$16=6,Data!G128&lt;&gt;""),Data!G128,IF(AND(Data!$N$16=7,Data!H128&lt;&gt;""),Data!H128,IF(AND(Data!$N$16=8,Data!I128&lt;&gt;""),Data!I128,IF(AND(Data!$N$16=9,Data!J128&lt;&gt;""),Data!J128,IF(AND(Data!$N$16=10,Data!K128&lt;&gt;""),Data!K128,""))))))))))</f>
        <v/>
      </c>
      <c r="C130" s="83" t="str">
        <f>IF(AND(Data!$N$17=1,Data!B128&lt;&gt;""),Data!B128,IF(AND(Data!$N$17=2,Data!C128&lt;&gt;""),Data!C128,IF(AND(Data!$N$17=3,Data!D128&lt;&gt;""),Data!D128,IF(AND(Data!$N$17=4,Data!E128&lt;&gt;""),Data!E128,IF(AND(Data!$N$17=5,Data!F128&lt;&gt;""),Data!F128,IF(AND(Data!$N$17=6,Data!G128&lt;&gt;""),Data!G128,IF(AND(Data!$N$17=7,Data!H128&lt;&gt;""),Data!H128,IF(AND(Data!$N$17=8,Data!I128&lt;&gt;""),Data!I128,IF(AND(Data!$N$17=9,Data!J128&lt;&gt;""),Data!J128,IF(AND(Data!$N$17=10,Data!K128&lt;&gt;""),Data!K128,""))))))))))</f>
        <v/>
      </c>
    </row>
    <row r="131" spans="1:3" x14ac:dyDescent="0.15">
      <c r="A131" t="str">
        <f t="shared" si="1"/>
        <v/>
      </c>
      <c r="B131" s="83" t="str">
        <f>IF(AND(Data!$N$16=1,Data!B129&lt;&gt;""),Data!B129,IF(AND(Data!$N$16=2,Data!C129&lt;&gt;""),Data!C129,IF(AND(Data!$N$16=3,Data!D129&lt;&gt;""),Data!D129,IF(AND(Data!$N$16=4,Data!E129&lt;&gt;""),Data!E129,IF(AND(Data!$N$16=5,Data!F129&lt;&gt;""),Data!F129,IF(AND(Data!$N$16=6,Data!G129&lt;&gt;""),Data!G129,IF(AND(Data!$N$16=7,Data!H129&lt;&gt;""),Data!H129,IF(AND(Data!$N$16=8,Data!I129&lt;&gt;""),Data!I129,IF(AND(Data!$N$16=9,Data!J129&lt;&gt;""),Data!J129,IF(AND(Data!$N$16=10,Data!K129&lt;&gt;""),Data!K129,""))))))))))</f>
        <v/>
      </c>
      <c r="C131" s="83" t="str">
        <f>IF(AND(Data!$N$17=1,Data!B129&lt;&gt;""),Data!B129,IF(AND(Data!$N$17=2,Data!C129&lt;&gt;""),Data!C129,IF(AND(Data!$N$17=3,Data!D129&lt;&gt;""),Data!D129,IF(AND(Data!$N$17=4,Data!E129&lt;&gt;""),Data!E129,IF(AND(Data!$N$17=5,Data!F129&lt;&gt;""),Data!F129,IF(AND(Data!$N$17=6,Data!G129&lt;&gt;""),Data!G129,IF(AND(Data!$N$17=7,Data!H129&lt;&gt;""),Data!H129,IF(AND(Data!$N$17=8,Data!I129&lt;&gt;""),Data!I129,IF(AND(Data!$N$17=9,Data!J129&lt;&gt;""),Data!J129,IF(AND(Data!$N$17=10,Data!K129&lt;&gt;""),Data!K129,""))))))))))</f>
        <v/>
      </c>
    </row>
    <row r="132" spans="1:3" x14ac:dyDescent="0.15">
      <c r="A132" t="str">
        <f t="shared" si="1"/>
        <v/>
      </c>
      <c r="B132" s="83" t="str">
        <f>IF(AND(Data!$N$16=1,Data!B130&lt;&gt;""),Data!B130,IF(AND(Data!$N$16=2,Data!C130&lt;&gt;""),Data!C130,IF(AND(Data!$N$16=3,Data!D130&lt;&gt;""),Data!D130,IF(AND(Data!$N$16=4,Data!E130&lt;&gt;""),Data!E130,IF(AND(Data!$N$16=5,Data!F130&lt;&gt;""),Data!F130,IF(AND(Data!$N$16=6,Data!G130&lt;&gt;""),Data!G130,IF(AND(Data!$N$16=7,Data!H130&lt;&gt;""),Data!H130,IF(AND(Data!$N$16=8,Data!I130&lt;&gt;""),Data!I130,IF(AND(Data!$N$16=9,Data!J130&lt;&gt;""),Data!J130,IF(AND(Data!$N$16=10,Data!K130&lt;&gt;""),Data!K130,""))))))))))</f>
        <v/>
      </c>
      <c r="C132" s="83" t="str">
        <f>IF(AND(Data!$N$17=1,Data!B130&lt;&gt;""),Data!B130,IF(AND(Data!$N$17=2,Data!C130&lt;&gt;""),Data!C130,IF(AND(Data!$N$17=3,Data!D130&lt;&gt;""),Data!D130,IF(AND(Data!$N$17=4,Data!E130&lt;&gt;""),Data!E130,IF(AND(Data!$N$17=5,Data!F130&lt;&gt;""),Data!F130,IF(AND(Data!$N$17=6,Data!G130&lt;&gt;""),Data!G130,IF(AND(Data!$N$17=7,Data!H130&lt;&gt;""),Data!H130,IF(AND(Data!$N$17=8,Data!I130&lt;&gt;""),Data!I130,IF(AND(Data!$N$17=9,Data!J130&lt;&gt;""),Data!J130,IF(AND(Data!$N$17=10,Data!K130&lt;&gt;""),Data!K130,""))))))))))</f>
        <v/>
      </c>
    </row>
    <row r="133" spans="1:3" x14ac:dyDescent="0.15">
      <c r="A133" t="str">
        <f t="shared" si="1"/>
        <v/>
      </c>
      <c r="B133" s="83" t="str">
        <f>IF(AND(Data!$N$16=1,Data!B131&lt;&gt;""),Data!B131,IF(AND(Data!$N$16=2,Data!C131&lt;&gt;""),Data!C131,IF(AND(Data!$N$16=3,Data!D131&lt;&gt;""),Data!D131,IF(AND(Data!$N$16=4,Data!E131&lt;&gt;""),Data!E131,IF(AND(Data!$N$16=5,Data!F131&lt;&gt;""),Data!F131,IF(AND(Data!$N$16=6,Data!G131&lt;&gt;""),Data!G131,IF(AND(Data!$N$16=7,Data!H131&lt;&gt;""),Data!H131,IF(AND(Data!$N$16=8,Data!I131&lt;&gt;""),Data!I131,IF(AND(Data!$N$16=9,Data!J131&lt;&gt;""),Data!J131,IF(AND(Data!$N$16=10,Data!K131&lt;&gt;""),Data!K131,""))))))))))</f>
        <v/>
      </c>
      <c r="C133" s="83" t="str">
        <f>IF(AND(Data!$N$17=1,Data!B131&lt;&gt;""),Data!B131,IF(AND(Data!$N$17=2,Data!C131&lt;&gt;""),Data!C131,IF(AND(Data!$N$17=3,Data!D131&lt;&gt;""),Data!D131,IF(AND(Data!$N$17=4,Data!E131&lt;&gt;""),Data!E131,IF(AND(Data!$N$17=5,Data!F131&lt;&gt;""),Data!F131,IF(AND(Data!$N$17=6,Data!G131&lt;&gt;""),Data!G131,IF(AND(Data!$N$17=7,Data!H131&lt;&gt;""),Data!H131,IF(AND(Data!$N$17=8,Data!I131&lt;&gt;""),Data!I131,IF(AND(Data!$N$17=9,Data!J131&lt;&gt;""),Data!J131,IF(AND(Data!$N$17=10,Data!K131&lt;&gt;""),Data!K131,""))))))))))</f>
        <v/>
      </c>
    </row>
    <row r="134" spans="1:3" x14ac:dyDescent="0.15">
      <c r="A134" t="str">
        <f t="shared" si="1"/>
        <v/>
      </c>
      <c r="B134" s="83" t="str">
        <f>IF(AND(Data!$N$16=1,Data!B132&lt;&gt;""),Data!B132,IF(AND(Data!$N$16=2,Data!C132&lt;&gt;""),Data!C132,IF(AND(Data!$N$16=3,Data!D132&lt;&gt;""),Data!D132,IF(AND(Data!$N$16=4,Data!E132&lt;&gt;""),Data!E132,IF(AND(Data!$N$16=5,Data!F132&lt;&gt;""),Data!F132,IF(AND(Data!$N$16=6,Data!G132&lt;&gt;""),Data!G132,IF(AND(Data!$N$16=7,Data!H132&lt;&gt;""),Data!H132,IF(AND(Data!$N$16=8,Data!I132&lt;&gt;""),Data!I132,IF(AND(Data!$N$16=9,Data!J132&lt;&gt;""),Data!J132,IF(AND(Data!$N$16=10,Data!K132&lt;&gt;""),Data!K132,""))))))))))</f>
        <v/>
      </c>
      <c r="C134" s="83" t="str">
        <f>IF(AND(Data!$N$17=1,Data!B132&lt;&gt;""),Data!B132,IF(AND(Data!$N$17=2,Data!C132&lt;&gt;""),Data!C132,IF(AND(Data!$N$17=3,Data!D132&lt;&gt;""),Data!D132,IF(AND(Data!$N$17=4,Data!E132&lt;&gt;""),Data!E132,IF(AND(Data!$N$17=5,Data!F132&lt;&gt;""),Data!F132,IF(AND(Data!$N$17=6,Data!G132&lt;&gt;""),Data!G132,IF(AND(Data!$N$17=7,Data!H132&lt;&gt;""),Data!H132,IF(AND(Data!$N$17=8,Data!I132&lt;&gt;""),Data!I132,IF(AND(Data!$N$17=9,Data!J132&lt;&gt;""),Data!J132,IF(AND(Data!$N$17=10,Data!K132&lt;&gt;""),Data!K132,""))))))))))</f>
        <v/>
      </c>
    </row>
    <row r="135" spans="1:3" x14ac:dyDescent="0.15">
      <c r="A135" t="str">
        <f t="shared" ref="A135:A198" si="2">IF(AND(B135&lt;&gt;""),1+A134,"")</f>
        <v/>
      </c>
      <c r="B135" s="83" t="str">
        <f>IF(AND(Data!$N$16=1,Data!B133&lt;&gt;""),Data!B133,IF(AND(Data!$N$16=2,Data!C133&lt;&gt;""),Data!C133,IF(AND(Data!$N$16=3,Data!D133&lt;&gt;""),Data!D133,IF(AND(Data!$N$16=4,Data!E133&lt;&gt;""),Data!E133,IF(AND(Data!$N$16=5,Data!F133&lt;&gt;""),Data!F133,IF(AND(Data!$N$16=6,Data!G133&lt;&gt;""),Data!G133,IF(AND(Data!$N$16=7,Data!H133&lt;&gt;""),Data!H133,IF(AND(Data!$N$16=8,Data!I133&lt;&gt;""),Data!I133,IF(AND(Data!$N$16=9,Data!J133&lt;&gt;""),Data!J133,IF(AND(Data!$N$16=10,Data!K133&lt;&gt;""),Data!K133,""))))))))))</f>
        <v/>
      </c>
      <c r="C135" s="83" t="str">
        <f>IF(AND(Data!$N$17=1,Data!B133&lt;&gt;""),Data!B133,IF(AND(Data!$N$17=2,Data!C133&lt;&gt;""),Data!C133,IF(AND(Data!$N$17=3,Data!D133&lt;&gt;""),Data!D133,IF(AND(Data!$N$17=4,Data!E133&lt;&gt;""),Data!E133,IF(AND(Data!$N$17=5,Data!F133&lt;&gt;""),Data!F133,IF(AND(Data!$N$17=6,Data!G133&lt;&gt;""),Data!G133,IF(AND(Data!$N$17=7,Data!H133&lt;&gt;""),Data!H133,IF(AND(Data!$N$17=8,Data!I133&lt;&gt;""),Data!I133,IF(AND(Data!$N$17=9,Data!J133&lt;&gt;""),Data!J133,IF(AND(Data!$N$17=10,Data!K133&lt;&gt;""),Data!K133,""))))))))))</f>
        <v/>
      </c>
    </row>
    <row r="136" spans="1:3" x14ac:dyDescent="0.15">
      <c r="A136" t="str">
        <f t="shared" si="2"/>
        <v/>
      </c>
      <c r="B136" s="83" t="str">
        <f>IF(AND(Data!$N$16=1,Data!B134&lt;&gt;""),Data!B134,IF(AND(Data!$N$16=2,Data!C134&lt;&gt;""),Data!C134,IF(AND(Data!$N$16=3,Data!D134&lt;&gt;""),Data!D134,IF(AND(Data!$N$16=4,Data!E134&lt;&gt;""),Data!E134,IF(AND(Data!$N$16=5,Data!F134&lt;&gt;""),Data!F134,IF(AND(Data!$N$16=6,Data!G134&lt;&gt;""),Data!G134,IF(AND(Data!$N$16=7,Data!H134&lt;&gt;""),Data!H134,IF(AND(Data!$N$16=8,Data!I134&lt;&gt;""),Data!I134,IF(AND(Data!$N$16=9,Data!J134&lt;&gt;""),Data!J134,IF(AND(Data!$N$16=10,Data!K134&lt;&gt;""),Data!K134,""))))))))))</f>
        <v/>
      </c>
      <c r="C136" s="83" t="str">
        <f>IF(AND(Data!$N$17=1,Data!B134&lt;&gt;""),Data!B134,IF(AND(Data!$N$17=2,Data!C134&lt;&gt;""),Data!C134,IF(AND(Data!$N$17=3,Data!D134&lt;&gt;""),Data!D134,IF(AND(Data!$N$17=4,Data!E134&lt;&gt;""),Data!E134,IF(AND(Data!$N$17=5,Data!F134&lt;&gt;""),Data!F134,IF(AND(Data!$N$17=6,Data!G134&lt;&gt;""),Data!G134,IF(AND(Data!$N$17=7,Data!H134&lt;&gt;""),Data!H134,IF(AND(Data!$N$17=8,Data!I134&lt;&gt;""),Data!I134,IF(AND(Data!$N$17=9,Data!J134&lt;&gt;""),Data!J134,IF(AND(Data!$N$17=10,Data!K134&lt;&gt;""),Data!K134,""))))))))))</f>
        <v/>
      </c>
    </row>
    <row r="137" spans="1:3" x14ac:dyDescent="0.15">
      <c r="A137" t="str">
        <f t="shared" si="2"/>
        <v/>
      </c>
      <c r="B137" s="83" t="str">
        <f>IF(AND(Data!$N$16=1,Data!B135&lt;&gt;""),Data!B135,IF(AND(Data!$N$16=2,Data!C135&lt;&gt;""),Data!C135,IF(AND(Data!$N$16=3,Data!D135&lt;&gt;""),Data!D135,IF(AND(Data!$N$16=4,Data!E135&lt;&gt;""),Data!E135,IF(AND(Data!$N$16=5,Data!F135&lt;&gt;""),Data!F135,IF(AND(Data!$N$16=6,Data!G135&lt;&gt;""),Data!G135,IF(AND(Data!$N$16=7,Data!H135&lt;&gt;""),Data!H135,IF(AND(Data!$N$16=8,Data!I135&lt;&gt;""),Data!I135,IF(AND(Data!$N$16=9,Data!J135&lt;&gt;""),Data!J135,IF(AND(Data!$N$16=10,Data!K135&lt;&gt;""),Data!K135,""))))))))))</f>
        <v/>
      </c>
      <c r="C137" s="83" t="str">
        <f>IF(AND(Data!$N$17=1,Data!B135&lt;&gt;""),Data!B135,IF(AND(Data!$N$17=2,Data!C135&lt;&gt;""),Data!C135,IF(AND(Data!$N$17=3,Data!D135&lt;&gt;""),Data!D135,IF(AND(Data!$N$17=4,Data!E135&lt;&gt;""),Data!E135,IF(AND(Data!$N$17=5,Data!F135&lt;&gt;""),Data!F135,IF(AND(Data!$N$17=6,Data!G135&lt;&gt;""),Data!G135,IF(AND(Data!$N$17=7,Data!H135&lt;&gt;""),Data!H135,IF(AND(Data!$N$17=8,Data!I135&lt;&gt;""),Data!I135,IF(AND(Data!$N$17=9,Data!J135&lt;&gt;""),Data!J135,IF(AND(Data!$N$17=10,Data!K135&lt;&gt;""),Data!K135,""))))))))))</f>
        <v/>
      </c>
    </row>
    <row r="138" spans="1:3" x14ac:dyDescent="0.15">
      <c r="A138" t="str">
        <f t="shared" si="2"/>
        <v/>
      </c>
      <c r="B138" s="83" t="str">
        <f>IF(AND(Data!$N$16=1,Data!B136&lt;&gt;""),Data!B136,IF(AND(Data!$N$16=2,Data!C136&lt;&gt;""),Data!C136,IF(AND(Data!$N$16=3,Data!D136&lt;&gt;""),Data!D136,IF(AND(Data!$N$16=4,Data!E136&lt;&gt;""),Data!E136,IF(AND(Data!$N$16=5,Data!F136&lt;&gt;""),Data!F136,IF(AND(Data!$N$16=6,Data!G136&lt;&gt;""),Data!G136,IF(AND(Data!$N$16=7,Data!H136&lt;&gt;""),Data!H136,IF(AND(Data!$N$16=8,Data!I136&lt;&gt;""),Data!I136,IF(AND(Data!$N$16=9,Data!J136&lt;&gt;""),Data!J136,IF(AND(Data!$N$16=10,Data!K136&lt;&gt;""),Data!K136,""))))))))))</f>
        <v/>
      </c>
      <c r="C138" s="83" t="str">
        <f>IF(AND(Data!$N$17=1,Data!B136&lt;&gt;""),Data!B136,IF(AND(Data!$N$17=2,Data!C136&lt;&gt;""),Data!C136,IF(AND(Data!$N$17=3,Data!D136&lt;&gt;""),Data!D136,IF(AND(Data!$N$17=4,Data!E136&lt;&gt;""),Data!E136,IF(AND(Data!$N$17=5,Data!F136&lt;&gt;""),Data!F136,IF(AND(Data!$N$17=6,Data!G136&lt;&gt;""),Data!G136,IF(AND(Data!$N$17=7,Data!H136&lt;&gt;""),Data!H136,IF(AND(Data!$N$17=8,Data!I136&lt;&gt;""),Data!I136,IF(AND(Data!$N$17=9,Data!J136&lt;&gt;""),Data!J136,IF(AND(Data!$N$17=10,Data!K136&lt;&gt;""),Data!K136,""))))))))))</f>
        <v/>
      </c>
    </row>
    <row r="139" spans="1:3" x14ac:dyDescent="0.15">
      <c r="A139" t="str">
        <f t="shared" si="2"/>
        <v/>
      </c>
      <c r="B139" s="83" t="str">
        <f>IF(AND(Data!$N$16=1,Data!B137&lt;&gt;""),Data!B137,IF(AND(Data!$N$16=2,Data!C137&lt;&gt;""),Data!C137,IF(AND(Data!$N$16=3,Data!D137&lt;&gt;""),Data!D137,IF(AND(Data!$N$16=4,Data!E137&lt;&gt;""),Data!E137,IF(AND(Data!$N$16=5,Data!F137&lt;&gt;""),Data!F137,IF(AND(Data!$N$16=6,Data!G137&lt;&gt;""),Data!G137,IF(AND(Data!$N$16=7,Data!H137&lt;&gt;""),Data!H137,IF(AND(Data!$N$16=8,Data!I137&lt;&gt;""),Data!I137,IF(AND(Data!$N$16=9,Data!J137&lt;&gt;""),Data!J137,IF(AND(Data!$N$16=10,Data!K137&lt;&gt;""),Data!K137,""))))))))))</f>
        <v/>
      </c>
      <c r="C139" s="83" t="str">
        <f>IF(AND(Data!$N$17=1,Data!B137&lt;&gt;""),Data!B137,IF(AND(Data!$N$17=2,Data!C137&lt;&gt;""),Data!C137,IF(AND(Data!$N$17=3,Data!D137&lt;&gt;""),Data!D137,IF(AND(Data!$N$17=4,Data!E137&lt;&gt;""),Data!E137,IF(AND(Data!$N$17=5,Data!F137&lt;&gt;""),Data!F137,IF(AND(Data!$N$17=6,Data!G137&lt;&gt;""),Data!G137,IF(AND(Data!$N$17=7,Data!H137&lt;&gt;""),Data!H137,IF(AND(Data!$N$17=8,Data!I137&lt;&gt;""),Data!I137,IF(AND(Data!$N$17=9,Data!J137&lt;&gt;""),Data!J137,IF(AND(Data!$N$17=10,Data!K137&lt;&gt;""),Data!K137,""))))))))))</f>
        <v/>
      </c>
    </row>
    <row r="140" spans="1:3" x14ac:dyDescent="0.15">
      <c r="A140" t="str">
        <f t="shared" si="2"/>
        <v/>
      </c>
      <c r="B140" s="83" t="str">
        <f>IF(AND(Data!$N$16=1,Data!B138&lt;&gt;""),Data!B138,IF(AND(Data!$N$16=2,Data!C138&lt;&gt;""),Data!C138,IF(AND(Data!$N$16=3,Data!D138&lt;&gt;""),Data!D138,IF(AND(Data!$N$16=4,Data!E138&lt;&gt;""),Data!E138,IF(AND(Data!$N$16=5,Data!F138&lt;&gt;""),Data!F138,IF(AND(Data!$N$16=6,Data!G138&lt;&gt;""),Data!G138,IF(AND(Data!$N$16=7,Data!H138&lt;&gt;""),Data!H138,IF(AND(Data!$N$16=8,Data!I138&lt;&gt;""),Data!I138,IF(AND(Data!$N$16=9,Data!J138&lt;&gt;""),Data!J138,IF(AND(Data!$N$16=10,Data!K138&lt;&gt;""),Data!K138,""))))))))))</f>
        <v/>
      </c>
      <c r="C140" s="83" t="str">
        <f>IF(AND(Data!$N$17=1,Data!B138&lt;&gt;""),Data!B138,IF(AND(Data!$N$17=2,Data!C138&lt;&gt;""),Data!C138,IF(AND(Data!$N$17=3,Data!D138&lt;&gt;""),Data!D138,IF(AND(Data!$N$17=4,Data!E138&lt;&gt;""),Data!E138,IF(AND(Data!$N$17=5,Data!F138&lt;&gt;""),Data!F138,IF(AND(Data!$N$17=6,Data!G138&lt;&gt;""),Data!G138,IF(AND(Data!$N$17=7,Data!H138&lt;&gt;""),Data!H138,IF(AND(Data!$N$17=8,Data!I138&lt;&gt;""),Data!I138,IF(AND(Data!$N$17=9,Data!J138&lt;&gt;""),Data!J138,IF(AND(Data!$N$17=10,Data!K138&lt;&gt;""),Data!K138,""))))))))))</f>
        <v/>
      </c>
    </row>
    <row r="141" spans="1:3" x14ac:dyDescent="0.15">
      <c r="A141" t="str">
        <f t="shared" si="2"/>
        <v/>
      </c>
      <c r="B141" s="83" t="str">
        <f>IF(AND(Data!$N$16=1,Data!B139&lt;&gt;""),Data!B139,IF(AND(Data!$N$16=2,Data!C139&lt;&gt;""),Data!C139,IF(AND(Data!$N$16=3,Data!D139&lt;&gt;""),Data!D139,IF(AND(Data!$N$16=4,Data!E139&lt;&gt;""),Data!E139,IF(AND(Data!$N$16=5,Data!F139&lt;&gt;""),Data!F139,IF(AND(Data!$N$16=6,Data!G139&lt;&gt;""),Data!G139,IF(AND(Data!$N$16=7,Data!H139&lt;&gt;""),Data!H139,IF(AND(Data!$N$16=8,Data!I139&lt;&gt;""),Data!I139,IF(AND(Data!$N$16=9,Data!J139&lt;&gt;""),Data!J139,IF(AND(Data!$N$16=10,Data!K139&lt;&gt;""),Data!K139,""))))))))))</f>
        <v/>
      </c>
      <c r="C141" s="83" t="str">
        <f>IF(AND(Data!$N$17=1,Data!B139&lt;&gt;""),Data!B139,IF(AND(Data!$N$17=2,Data!C139&lt;&gt;""),Data!C139,IF(AND(Data!$N$17=3,Data!D139&lt;&gt;""),Data!D139,IF(AND(Data!$N$17=4,Data!E139&lt;&gt;""),Data!E139,IF(AND(Data!$N$17=5,Data!F139&lt;&gt;""),Data!F139,IF(AND(Data!$N$17=6,Data!G139&lt;&gt;""),Data!G139,IF(AND(Data!$N$17=7,Data!H139&lt;&gt;""),Data!H139,IF(AND(Data!$N$17=8,Data!I139&lt;&gt;""),Data!I139,IF(AND(Data!$N$17=9,Data!J139&lt;&gt;""),Data!J139,IF(AND(Data!$N$17=10,Data!K139&lt;&gt;""),Data!K139,""))))))))))</f>
        <v/>
      </c>
    </row>
    <row r="142" spans="1:3" x14ac:dyDescent="0.15">
      <c r="A142" t="str">
        <f t="shared" si="2"/>
        <v/>
      </c>
      <c r="B142" s="83" t="str">
        <f>IF(AND(Data!$N$16=1,Data!B140&lt;&gt;""),Data!B140,IF(AND(Data!$N$16=2,Data!C140&lt;&gt;""),Data!C140,IF(AND(Data!$N$16=3,Data!D140&lt;&gt;""),Data!D140,IF(AND(Data!$N$16=4,Data!E140&lt;&gt;""),Data!E140,IF(AND(Data!$N$16=5,Data!F140&lt;&gt;""),Data!F140,IF(AND(Data!$N$16=6,Data!G140&lt;&gt;""),Data!G140,IF(AND(Data!$N$16=7,Data!H140&lt;&gt;""),Data!H140,IF(AND(Data!$N$16=8,Data!I140&lt;&gt;""),Data!I140,IF(AND(Data!$N$16=9,Data!J140&lt;&gt;""),Data!J140,IF(AND(Data!$N$16=10,Data!K140&lt;&gt;""),Data!K140,""))))))))))</f>
        <v/>
      </c>
      <c r="C142" s="83" t="str">
        <f>IF(AND(Data!$N$17=1,Data!B140&lt;&gt;""),Data!B140,IF(AND(Data!$N$17=2,Data!C140&lt;&gt;""),Data!C140,IF(AND(Data!$N$17=3,Data!D140&lt;&gt;""),Data!D140,IF(AND(Data!$N$17=4,Data!E140&lt;&gt;""),Data!E140,IF(AND(Data!$N$17=5,Data!F140&lt;&gt;""),Data!F140,IF(AND(Data!$N$17=6,Data!G140&lt;&gt;""),Data!G140,IF(AND(Data!$N$17=7,Data!H140&lt;&gt;""),Data!H140,IF(AND(Data!$N$17=8,Data!I140&lt;&gt;""),Data!I140,IF(AND(Data!$N$17=9,Data!J140&lt;&gt;""),Data!J140,IF(AND(Data!$N$17=10,Data!K140&lt;&gt;""),Data!K140,""))))))))))</f>
        <v/>
      </c>
    </row>
    <row r="143" spans="1:3" x14ac:dyDescent="0.15">
      <c r="A143" t="str">
        <f t="shared" si="2"/>
        <v/>
      </c>
      <c r="B143" s="83" t="str">
        <f>IF(AND(Data!$N$16=1,Data!B141&lt;&gt;""),Data!B141,IF(AND(Data!$N$16=2,Data!C141&lt;&gt;""),Data!C141,IF(AND(Data!$N$16=3,Data!D141&lt;&gt;""),Data!D141,IF(AND(Data!$N$16=4,Data!E141&lt;&gt;""),Data!E141,IF(AND(Data!$N$16=5,Data!F141&lt;&gt;""),Data!F141,IF(AND(Data!$N$16=6,Data!G141&lt;&gt;""),Data!G141,IF(AND(Data!$N$16=7,Data!H141&lt;&gt;""),Data!H141,IF(AND(Data!$N$16=8,Data!I141&lt;&gt;""),Data!I141,IF(AND(Data!$N$16=9,Data!J141&lt;&gt;""),Data!J141,IF(AND(Data!$N$16=10,Data!K141&lt;&gt;""),Data!K141,""))))))))))</f>
        <v/>
      </c>
      <c r="C143" s="83" t="str">
        <f>IF(AND(Data!$N$17=1,Data!B141&lt;&gt;""),Data!B141,IF(AND(Data!$N$17=2,Data!C141&lt;&gt;""),Data!C141,IF(AND(Data!$N$17=3,Data!D141&lt;&gt;""),Data!D141,IF(AND(Data!$N$17=4,Data!E141&lt;&gt;""),Data!E141,IF(AND(Data!$N$17=5,Data!F141&lt;&gt;""),Data!F141,IF(AND(Data!$N$17=6,Data!G141&lt;&gt;""),Data!G141,IF(AND(Data!$N$17=7,Data!H141&lt;&gt;""),Data!H141,IF(AND(Data!$N$17=8,Data!I141&lt;&gt;""),Data!I141,IF(AND(Data!$N$17=9,Data!J141&lt;&gt;""),Data!J141,IF(AND(Data!$N$17=10,Data!K141&lt;&gt;""),Data!K141,""))))))))))</f>
        <v/>
      </c>
    </row>
    <row r="144" spans="1:3" x14ac:dyDescent="0.15">
      <c r="A144" t="str">
        <f t="shared" si="2"/>
        <v/>
      </c>
      <c r="B144" s="83" t="str">
        <f>IF(AND(Data!$N$16=1,Data!B142&lt;&gt;""),Data!B142,IF(AND(Data!$N$16=2,Data!C142&lt;&gt;""),Data!C142,IF(AND(Data!$N$16=3,Data!D142&lt;&gt;""),Data!D142,IF(AND(Data!$N$16=4,Data!E142&lt;&gt;""),Data!E142,IF(AND(Data!$N$16=5,Data!F142&lt;&gt;""),Data!F142,IF(AND(Data!$N$16=6,Data!G142&lt;&gt;""),Data!G142,IF(AND(Data!$N$16=7,Data!H142&lt;&gt;""),Data!H142,IF(AND(Data!$N$16=8,Data!I142&lt;&gt;""),Data!I142,IF(AND(Data!$N$16=9,Data!J142&lt;&gt;""),Data!J142,IF(AND(Data!$N$16=10,Data!K142&lt;&gt;""),Data!K142,""))))))))))</f>
        <v/>
      </c>
      <c r="C144" s="83" t="str">
        <f>IF(AND(Data!$N$17=1,Data!B142&lt;&gt;""),Data!B142,IF(AND(Data!$N$17=2,Data!C142&lt;&gt;""),Data!C142,IF(AND(Data!$N$17=3,Data!D142&lt;&gt;""),Data!D142,IF(AND(Data!$N$17=4,Data!E142&lt;&gt;""),Data!E142,IF(AND(Data!$N$17=5,Data!F142&lt;&gt;""),Data!F142,IF(AND(Data!$N$17=6,Data!G142&lt;&gt;""),Data!G142,IF(AND(Data!$N$17=7,Data!H142&lt;&gt;""),Data!H142,IF(AND(Data!$N$17=8,Data!I142&lt;&gt;""),Data!I142,IF(AND(Data!$N$17=9,Data!J142&lt;&gt;""),Data!J142,IF(AND(Data!$N$17=10,Data!K142&lt;&gt;""),Data!K142,""))))))))))</f>
        <v/>
      </c>
    </row>
    <row r="145" spans="1:3" x14ac:dyDescent="0.15">
      <c r="A145" t="str">
        <f t="shared" si="2"/>
        <v/>
      </c>
      <c r="B145" s="83" t="str">
        <f>IF(AND(Data!$N$16=1,Data!B143&lt;&gt;""),Data!B143,IF(AND(Data!$N$16=2,Data!C143&lt;&gt;""),Data!C143,IF(AND(Data!$N$16=3,Data!D143&lt;&gt;""),Data!D143,IF(AND(Data!$N$16=4,Data!E143&lt;&gt;""),Data!E143,IF(AND(Data!$N$16=5,Data!F143&lt;&gt;""),Data!F143,IF(AND(Data!$N$16=6,Data!G143&lt;&gt;""),Data!G143,IF(AND(Data!$N$16=7,Data!H143&lt;&gt;""),Data!H143,IF(AND(Data!$N$16=8,Data!I143&lt;&gt;""),Data!I143,IF(AND(Data!$N$16=9,Data!J143&lt;&gt;""),Data!J143,IF(AND(Data!$N$16=10,Data!K143&lt;&gt;""),Data!K143,""))))))))))</f>
        <v/>
      </c>
      <c r="C145" s="83" t="str">
        <f>IF(AND(Data!$N$17=1,Data!B143&lt;&gt;""),Data!B143,IF(AND(Data!$N$17=2,Data!C143&lt;&gt;""),Data!C143,IF(AND(Data!$N$17=3,Data!D143&lt;&gt;""),Data!D143,IF(AND(Data!$N$17=4,Data!E143&lt;&gt;""),Data!E143,IF(AND(Data!$N$17=5,Data!F143&lt;&gt;""),Data!F143,IF(AND(Data!$N$17=6,Data!G143&lt;&gt;""),Data!G143,IF(AND(Data!$N$17=7,Data!H143&lt;&gt;""),Data!H143,IF(AND(Data!$N$17=8,Data!I143&lt;&gt;""),Data!I143,IF(AND(Data!$N$17=9,Data!J143&lt;&gt;""),Data!J143,IF(AND(Data!$N$17=10,Data!K143&lt;&gt;""),Data!K143,""))))))))))</f>
        <v/>
      </c>
    </row>
    <row r="146" spans="1:3" x14ac:dyDescent="0.15">
      <c r="A146" t="str">
        <f t="shared" si="2"/>
        <v/>
      </c>
      <c r="B146" s="83" t="str">
        <f>IF(AND(Data!$N$16=1,Data!B144&lt;&gt;""),Data!B144,IF(AND(Data!$N$16=2,Data!C144&lt;&gt;""),Data!C144,IF(AND(Data!$N$16=3,Data!D144&lt;&gt;""),Data!D144,IF(AND(Data!$N$16=4,Data!E144&lt;&gt;""),Data!E144,IF(AND(Data!$N$16=5,Data!F144&lt;&gt;""),Data!F144,IF(AND(Data!$N$16=6,Data!G144&lt;&gt;""),Data!G144,IF(AND(Data!$N$16=7,Data!H144&lt;&gt;""),Data!H144,IF(AND(Data!$N$16=8,Data!I144&lt;&gt;""),Data!I144,IF(AND(Data!$N$16=9,Data!J144&lt;&gt;""),Data!J144,IF(AND(Data!$N$16=10,Data!K144&lt;&gt;""),Data!K144,""))))))))))</f>
        <v/>
      </c>
      <c r="C146" s="83" t="str">
        <f>IF(AND(Data!$N$17=1,Data!B144&lt;&gt;""),Data!B144,IF(AND(Data!$N$17=2,Data!C144&lt;&gt;""),Data!C144,IF(AND(Data!$N$17=3,Data!D144&lt;&gt;""),Data!D144,IF(AND(Data!$N$17=4,Data!E144&lt;&gt;""),Data!E144,IF(AND(Data!$N$17=5,Data!F144&lt;&gt;""),Data!F144,IF(AND(Data!$N$17=6,Data!G144&lt;&gt;""),Data!G144,IF(AND(Data!$N$17=7,Data!H144&lt;&gt;""),Data!H144,IF(AND(Data!$N$17=8,Data!I144&lt;&gt;""),Data!I144,IF(AND(Data!$N$17=9,Data!J144&lt;&gt;""),Data!J144,IF(AND(Data!$N$17=10,Data!K144&lt;&gt;""),Data!K144,""))))))))))</f>
        <v/>
      </c>
    </row>
    <row r="147" spans="1:3" x14ac:dyDescent="0.15">
      <c r="A147" t="str">
        <f t="shared" si="2"/>
        <v/>
      </c>
      <c r="B147" s="83" t="str">
        <f>IF(AND(Data!$N$16=1,Data!B145&lt;&gt;""),Data!B145,IF(AND(Data!$N$16=2,Data!C145&lt;&gt;""),Data!C145,IF(AND(Data!$N$16=3,Data!D145&lt;&gt;""),Data!D145,IF(AND(Data!$N$16=4,Data!E145&lt;&gt;""),Data!E145,IF(AND(Data!$N$16=5,Data!F145&lt;&gt;""),Data!F145,IF(AND(Data!$N$16=6,Data!G145&lt;&gt;""),Data!G145,IF(AND(Data!$N$16=7,Data!H145&lt;&gt;""),Data!H145,IF(AND(Data!$N$16=8,Data!I145&lt;&gt;""),Data!I145,IF(AND(Data!$N$16=9,Data!J145&lt;&gt;""),Data!J145,IF(AND(Data!$N$16=10,Data!K145&lt;&gt;""),Data!K145,""))))))))))</f>
        <v/>
      </c>
      <c r="C147" s="83" t="str">
        <f>IF(AND(Data!$N$17=1,Data!B145&lt;&gt;""),Data!B145,IF(AND(Data!$N$17=2,Data!C145&lt;&gt;""),Data!C145,IF(AND(Data!$N$17=3,Data!D145&lt;&gt;""),Data!D145,IF(AND(Data!$N$17=4,Data!E145&lt;&gt;""),Data!E145,IF(AND(Data!$N$17=5,Data!F145&lt;&gt;""),Data!F145,IF(AND(Data!$N$17=6,Data!G145&lt;&gt;""),Data!G145,IF(AND(Data!$N$17=7,Data!H145&lt;&gt;""),Data!H145,IF(AND(Data!$N$17=8,Data!I145&lt;&gt;""),Data!I145,IF(AND(Data!$N$17=9,Data!J145&lt;&gt;""),Data!J145,IF(AND(Data!$N$17=10,Data!K145&lt;&gt;""),Data!K145,""))))))))))</f>
        <v/>
      </c>
    </row>
    <row r="148" spans="1:3" x14ac:dyDescent="0.15">
      <c r="A148" t="str">
        <f t="shared" si="2"/>
        <v/>
      </c>
      <c r="B148" s="83" t="str">
        <f>IF(AND(Data!$N$16=1,Data!B146&lt;&gt;""),Data!B146,IF(AND(Data!$N$16=2,Data!C146&lt;&gt;""),Data!C146,IF(AND(Data!$N$16=3,Data!D146&lt;&gt;""),Data!D146,IF(AND(Data!$N$16=4,Data!E146&lt;&gt;""),Data!E146,IF(AND(Data!$N$16=5,Data!F146&lt;&gt;""),Data!F146,IF(AND(Data!$N$16=6,Data!G146&lt;&gt;""),Data!G146,IF(AND(Data!$N$16=7,Data!H146&lt;&gt;""),Data!H146,IF(AND(Data!$N$16=8,Data!I146&lt;&gt;""),Data!I146,IF(AND(Data!$N$16=9,Data!J146&lt;&gt;""),Data!J146,IF(AND(Data!$N$16=10,Data!K146&lt;&gt;""),Data!K146,""))))))))))</f>
        <v/>
      </c>
      <c r="C148" s="83" t="str">
        <f>IF(AND(Data!$N$17=1,Data!B146&lt;&gt;""),Data!B146,IF(AND(Data!$N$17=2,Data!C146&lt;&gt;""),Data!C146,IF(AND(Data!$N$17=3,Data!D146&lt;&gt;""),Data!D146,IF(AND(Data!$N$17=4,Data!E146&lt;&gt;""),Data!E146,IF(AND(Data!$N$17=5,Data!F146&lt;&gt;""),Data!F146,IF(AND(Data!$N$17=6,Data!G146&lt;&gt;""),Data!G146,IF(AND(Data!$N$17=7,Data!H146&lt;&gt;""),Data!H146,IF(AND(Data!$N$17=8,Data!I146&lt;&gt;""),Data!I146,IF(AND(Data!$N$17=9,Data!J146&lt;&gt;""),Data!J146,IF(AND(Data!$N$17=10,Data!K146&lt;&gt;""),Data!K146,""))))))))))</f>
        <v/>
      </c>
    </row>
    <row r="149" spans="1:3" x14ac:dyDescent="0.15">
      <c r="A149" t="str">
        <f t="shared" si="2"/>
        <v/>
      </c>
      <c r="B149" s="83" t="str">
        <f>IF(AND(Data!$N$16=1,Data!B147&lt;&gt;""),Data!B147,IF(AND(Data!$N$16=2,Data!C147&lt;&gt;""),Data!C147,IF(AND(Data!$N$16=3,Data!D147&lt;&gt;""),Data!D147,IF(AND(Data!$N$16=4,Data!E147&lt;&gt;""),Data!E147,IF(AND(Data!$N$16=5,Data!F147&lt;&gt;""),Data!F147,IF(AND(Data!$N$16=6,Data!G147&lt;&gt;""),Data!G147,IF(AND(Data!$N$16=7,Data!H147&lt;&gt;""),Data!H147,IF(AND(Data!$N$16=8,Data!I147&lt;&gt;""),Data!I147,IF(AND(Data!$N$16=9,Data!J147&lt;&gt;""),Data!J147,IF(AND(Data!$N$16=10,Data!K147&lt;&gt;""),Data!K147,""))))))))))</f>
        <v/>
      </c>
      <c r="C149" s="83" t="str">
        <f>IF(AND(Data!$N$17=1,Data!B147&lt;&gt;""),Data!B147,IF(AND(Data!$N$17=2,Data!C147&lt;&gt;""),Data!C147,IF(AND(Data!$N$17=3,Data!D147&lt;&gt;""),Data!D147,IF(AND(Data!$N$17=4,Data!E147&lt;&gt;""),Data!E147,IF(AND(Data!$N$17=5,Data!F147&lt;&gt;""),Data!F147,IF(AND(Data!$N$17=6,Data!G147&lt;&gt;""),Data!G147,IF(AND(Data!$N$17=7,Data!H147&lt;&gt;""),Data!H147,IF(AND(Data!$N$17=8,Data!I147&lt;&gt;""),Data!I147,IF(AND(Data!$N$17=9,Data!J147&lt;&gt;""),Data!J147,IF(AND(Data!$N$17=10,Data!K147&lt;&gt;""),Data!K147,""))))))))))</f>
        <v/>
      </c>
    </row>
    <row r="150" spans="1:3" x14ac:dyDescent="0.15">
      <c r="A150" t="str">
        <f t="shared" si="2"/>
        <v/>
      </c>
      <c r="B150" s="83" t="str">
        <f>IF(AND(Data!$N$16=1,Data!B148&lt;&gt;""),Data!B148,IF(AND(Data!$N$16=2,Data!C148&lt;&gt;""),Data!C148,IF(AND(Data!$N$16=3,Data!D148&lt;&gt;""),Data!D148,IF(AND(Data!$N$16=4,Data!E148&lt;&gt;""),Data!E148,IF(AND(Data!$N$16=5,Data!F148&lt;&gt;""),Data!F148,IF(AND(Data!$N$16=6,Data!G148&lt;&gt;""),Data!G148,IF(AND(Data!$N$16=7,Data!H148&lt;&gt;""),Data!H148,IF(AND(Data!$N$16=8,Data!I148&lt;&gt;""),Data!I148,IF(AND(Data!$N$16=9,Data!J148&lt;&gt;""),Data!J148,IF(AND(Data!$N$16=10,Data!K148&lt;&gt;""),Data!K148,""))))))))))</f>
        <v/>
      </c>
      <c r="C150" s="83" t="str">
        <f>IF(AND(Data!$N$17=1,Data!B148&lt;&gt;""),Data!B148,IF(AND(Data!$N$17=2,Data!C148&lt;&gt;""),Data!C148,IF(AND(Data!$N$17=3,Data!D148&lt;&gt;""),Data!D148,IF(AND(Data!$N$17=4,Data!E148&lt;&gt;""),Data!E148,IF(AND(Data!$N$17=5,Data!F148&lt;&gt;""),Data!F148,IF(AND(Data!$N$17=6,Data!G148&lt;&gt;""),Data!G148,IF(AND(Data!$N$17=7,Data!H148&lt;&gt;""),Data!H148,IF(AND(Data!$N$17=8,Data!I148&lt;&gt;""),Data!I148,IF(AND(Data!$N$17=9,Data!J148&lt;&gt;""),Data!J148,IF(AND(Data!$N$17=10,Data!K148&lt;&gt;""),Data!K148,""))))))))))</f>
        <v/>
      </c>
    </row>
    <row r="151" spans="1:3" x14ac:dyDescent="0.15">
      <c r="A151" t="str">
        <f t="shared" si="2"/>
        <v/>
      </c>
      <c r="B151" s="83" t="str">
        <f>IF(AND(Data!$N$16=1,Data!B149&lt;&gt;""),Data!B149,IF(AND(Data!$N$16=2,Data!C149&lt;&gt;""),Data!C149,IF(AND(Data!$N$16=3,Data!D149&lt;&gt;""),Data!D149,IF(AND(Data!$N$16=4,Data!E149&lt;&gt;""),Data!E149,IF(AND(Data!$N$16=5,Data!F149&lt;&gt;""),Data!F149,IF(AND(Data!$N$16=6,Data!G149&lt;&gt;""),Data!G149,IF(AND(Data!$N$16=7,Data!H149&lt;&gt;""),Data!H149,IF(AND(Data!$N$16=8,Data!I149&lt;&gt;""),Data!I149,IF(AND(Data!$N$16=9,Data!J149&lt;&gt;""),Data!J149,IF(AND(Data!$N$16=10,Data!K149&lt;&gt;""),Data!K149,""))))))))))</f>
        <v/>
      </c>
      <c r="C151" s="83" t="str">
        <f>IF(AND(Data!$N$17=1,Data!B149&lt;&gt;""),Data!B149,IF(AND(Data!$N$17=2,Data!C149&lt;&gt;""),Data!C149,IF(AND(Data!$N$17=3,Data!D149&lt;&gt;""),Data!D149,IF(AND(Data!$N$17=4,Data!E149&lt;&gt;""),Data!E149,IF(AND(Data!$N$17=5,Data!F149&lt;&gt;""),Data!F149,IF(AND(Data!$N$17=6,Data!G149&lt;&gt;""),Data!G149,IF(AND(Data!$N$17=7,Data!H149&lt;&gt;""),Data!H149,IF(AND(Data!$N$17=8,Data!I149&lt;&gt;""),Data!I149,IF(AND(Data!$N$17=9,Data!J149&lt;&gt;""),Data!J149,IF(AND(Data!$N$17=10,Data!K149&lt;&gt;""),Data!K149,""))))))))))</f>
        <v/>
      </c>
    </row>
    <row r="152" spans="1:3" x14ac:dyDescent="0.15">
      <c r="A152" t="str">
        <f t="shared" si="2"/>
        <v/>
      </c>
      <c r="B152" s="83" t="str">
        <f>IF(AND(Data!$N$16=1,Data!B150&lt;&gt;""),Data!B150,IF(AND(Data!$N$16=2,Data!C150&lt;&gt;""),Data!C150,IF(AND(Data!$N$16=3,Data!D150&lt;&gt;""),Data!D150,IF(AND(Data!$N$16=4,Data!E150&lt;&gt;""),Data!E150,IF(AND(Data!$N$16=5,Data!F150&lt;&gt;""),Data!F150,IF(AND(Data!$N$16=6,Data!G150&lt;&gt;""),Data!G150,IF(AND(Data!$N$16=7,Data!H150&lt;&gt;""),Data!H150,IF(AND(Data!$N$16=8,Data!I150&lt;&gt;""),Data!I150,IF(AND(Data!$N$16=9,Data!J150&lt;&gt;""),Data!J150,IF(AND(Data!$N$16=10,Data!K150&lt;&gt;""),Data!K150,""))))))))))</f>
        <v/>
      </c>
      <c r="C152" s="83" t="str">
        <f>IF(AND(Data!$N$17=1,Data!B150&lt;&gt;""),Data!B150,IF(AND(Data!$N$17=2,Data!C150&lt;&gt;""),Data!C150,IF(AND(Data!$N$17=3,Data!D150&lt;&gt;""),Data!D150,IF(AND(Data!$N$17=4,Data!E150&lt;&gt;""),Data!E150,IF(AND(Data!$N$17=5,Data!F150&lt;&gt;""),Data!F150,IF(AND(Data!$N$17=6,Data!G150&lt;&gt;""),Data!G150,IF(AND(Data!$N$17=7,Data!H150&lt;&gt;""),Data!H150,IF(AND(Data!$N$17=8,Data!I150&lt;&gt;""),Data!I150,IF(AND(Data!$N$17=9,Data!J150&lt;&gt;""),Data!J150,IF(AND(Data!$N$17=10,Data!K150&lt;&gt;""),Data!K150,""))))))))))</f>
        <v/>
      </c>
    </row>
    <row r="153" spans="1:3" x14ac:dyDescent="0.15">
      <c r="A153" t="str">
        <f t="shared" si="2"/>
        <v/>
      </c>
      <c r="B153" s="83" t="str">
        <f>IF(AND(Data!$N$16=1,Data!B151&lt;&gt;""),Data!B151,IF(AND(Data!$N$16=2,Data!C151&lt;&gt;""),Data!C151,IF(AND(Data!$N$16=3,Data!D151&lt;&gt;""),Data!D151,IF(AND(Data!$N$16=4,Data!E151&lt;&gt;""),Data!E151,IF(AND(Data!$N$16=5,Data!F151&lt;&gt;""),Data!F151,IF(AND(Data!$N$16=6,Data!G151&lt;&gt;""),Data!G151,IF(AND(Data!$N$16=7,Data!H151&lt;&gt;""),Data!H151,IF(AND(Data!$N$16=8,Data!I151&lt;&gt;""),Data!I151,IF(AND(Data!$N$16=9,Data!J151&lt;&gt;""),Data!J151,IF(AND(Data!$N$16=10,Data!K151&lt;&gt;""),Data!K151,""))))))))))</f>
        <v/>
      </c>
      <c r="C153" s="83" t="str">
        <f>IF(AND(Data!$N$17=1,Data!B151&lt;&gt;""),Data!B151,IF(AND(Data!$N$17=2,Data!C151&lt;&gt;""),Data!C151,IF(AND(Data!$N$17=3,Data!D151&lt;&gt;""),Data!D151,IF(AND(Data!$N$17=4,Data!E151&lt;&gt;""),Data!E151,IF(AND(Data!$N$17=5,Data!F151&lt;&gt;""),Data!F151,IF(AND(Data!$N$17=6,Data!G151&lt;&gt;""),Data!G151,IF(AND(Data!$N$17=7,Data!H151&lt;&gt;""),Data!H151,IF(AND(Data!$N$17=8,Data!I151&lt;&gt;""),Data!I151,IF(AND(Data!$N$17=9,Data!J151&lt;&gt;""),Data!J151,IF(AND(Data!$N$17=10,Data!K151&lt;&gt;""),Data!K151,""))))))))))</f>
        <v/>
      </c>
    </row>
    <row r="154" spans="1:3" x14ac:dyDescent="0.15">
      <c r="A154" t="str">
        <f t="shared" si="2"/>
        <v/>
      </c>
      <c r="B154" s="83" t="str">
        <f>IF(AND(Data!$N$16=1,Data!B152&lt;&gt;""),Data!B152,IF(AND(Data!$N$16=2,Data!C152&lt;&gt;""),Data!C152,IF(AND(Data!$N$16=3,Data!D152&lt;&gt;""),Data!D152,IF(AND(Data!$N$16=4,Data!E152&lt;&gt;""),Data!E152,IF(AND(Data!$N$16=5,Data!F152&lt;&gt;""),Data!F152,IF(AND(Data!$N$16=6,Data!G152&lt;&gt;""),Data!G152,IF(AND(Data!$N$16=7,Data!H152&lt;&gt;""),Data!H152,IF(AND(Data!$N$16=8,Data!I152&lt;&gt;""),Data!I152,IF(AND(Data!$N$16=9,Data!J152&lt;&gt;""),Data!J152,IF(AND(Data!$N$16=10,Data!K152&lt;&gt;""),Data!K152,""))))))))))</f>
        <v/>
      </c>
      <c r="C154" s="83" t="str">
        <f>IF(AND(Data!$N$17=1,Data!B152&lt;&gt;""),Data!B152,IF(AND(Data!$N$17=2,Data!C152&lt;&gt;""),Data!C152,IF(AND(Data!$N$17=3,Data!D152&lt;&gt;""),Data!D152,IF(AND(Data!$N$17=4,Data!E152&lt;&gt;""),Data!E152,IF(AND(Data!$N$17=5,Data!F152&lt;&gt;""),Data!F152,IF(AND(Data!$N$17=6,Data!G152&lt;&gt;""),Data!G152,IF(AND(Data!$N$17=7,Data!H152&lt;&gt;""),Data!H152,IF(AND(Data!$N$17=8,Data!I152&lt;&gt;""),Data!I152,IF(AND(Data!$N$17=9,Data!J152&lt;&gt;""),Data!J152,IF(AND(Data!$N$17=10,Data!K152&lt;&gt;""),Data!K152,""))))))))))</f>
        <v/>
      </c>
    </row>
    <row r="155" spans="1:3" x14ac:dyDescent="0.15">
      <c r="A155" t="str">
        <f t="shared" si="2"/>
        <v/>
      </c>
      <c r="B155" s="83" t="str">
        <f>IF(AND(Data!$N$16=1,Data!B153&lt;&gt;""),Data!B153,IF(AND(Data!$N$16=2,Data!C153&lt;&gt;""),Data!C153,IF(AND(Data!$N$16=3,Data!D153&lt;&gt;""),Data!D153,IF(AND(Data!$N$16=4,Data!E153&lt;&gt;""),Data!E153,IF(AND(Data!$N$16=5,Data!F153&lt;&gt;""),Data!F153,IF(AND(Data!$N$16=6,Data!G153&lt;&gt;""),Data!G153,IF(AND(Data!$N$16=7,Data!H153&lt;&gt;""),Data!H153,IF(AND(Data!$N$16=8,Data!I153&lt;&gt;""),Data!I153,IF(AND(Data!$N$16=9,Data!J153&lt;&gt;""),Data!J153,IF(AND(Data!$N$16=10,Data!K153&lt;&gt;""),Data!K153,""))))))))))</f>
        <v/>
      </c>
      <c r="C155" s="83" t="str">
        <f>IF(AND(Data!$N$17=1,Data!B153&lt;&gt;""),Data!B153,IF(AND(Data!$N$17=2,Data!C153&lt;&gt;""),Data!C153,IF(AND(Data!$N$17=3,Data!D153&lt;&gt;""),Data!D153,IF(AND(Data!$N$17=4,Data!E153&lt;&gt;""),Data!E153,IF(AND(Data!$N$17=5,Data!F153&lt;&gt;""),Data!F153,IF(AND(Data!$N$17=6,Data!G153&lt;&gt;""),Data!G153,IF(AND(Data!$N$17=7,Data!H153&lt;&gt;""),Data!H153,IF(AND(Data!$N$17=8,Data!I153&lt;&gt;""),Data!I153,IF(AND(Data!$N$17=9,Data!J153&lt;&gt;""),Data!J153,IF(AND(Data!$N$17=10,Data!K153&lt;&gt;""),Data!K153,""))))))))))</f>
        <v/>
      </c>
    </row>
    <row r="156" spans="1:3" x14ac:dyDescent="0.15">
      <c r="A156" t="str">
        <f t="shared" si="2"/>
        <v/>
      </c>
      <c r="B156" s="83" t="str">
        <f>IF(AND(Data!$N$16=1,Data!B154&lt;&gt;""),Data!B154,IF(AND(Data!$N$16=2,Data!C154&lt;&gt;""),Data!C154,IF(AND(Data!$N$16=3,Data!D154&lt;&gt;""),Data!D154,IF(AND(Data!$N$16=4,Data!E154&lt;&gt;""),Data!E154,IF(AND(Data!$N$16=5,Data!F154&lt;&gt;""),Data!F154,IF(AND(Data!$N$16=6,Data!G154&lt;&gt;""),Data!G154,IF(AND(Data!$N$16=7,Data!H154&lt;&gt;""),Data!H154,IF(AND(Data!$N$16=8,Data!I154&lt;&gt;""),Data!I154,IF(AND(Data!$N$16=9,Data!J154&lt;&gt;""),Data!J154,IF(AND(Data!$N$16=10,Data!K154&lt;&gt;""),Data!K154,""))))))))))</f>
        <v/>
      </c>
      <c r="C156" s="83" t="str">
        <f>IF(AND(Data!$N$17=1,Data!B154&lt;&gt;""),Data!B154,IF(AND(Data!$N$17=2,Data!C154&lt;&gt;""),Data!C154,IF(AND(Data!$N$17=3,Data!D154&lt;&gt;""),Data!D154,IF(AND(Data!$N$17=4,Data!E154&lt;&gt;""),Data!E154,IF(AND(Data!$N$17=5,Data!F154&lt;&gt;""),Data!F154,IF(AND(Data!$N$17=6,Data!G154&lt;&gt;""),Data!G154,IF(AND(Data!$N$17=7,Data!H154&lt;&gt;""),Data!H154,IF(AND(Data!$N$17=8,Data!I154&lt;&gt;""),Data!I154,IF(AND(Data!$N$17=9,Data!J154&lt;&gt;""),Data!J154,IF(AND(Data!$N$17=10,Data!K154&lt;&gt;""),Data!K154,""))))))))))</f>
        <v/>
      </c>
    </row>
    <row r="157" spans="1:3" x14ac:dyDescent="0.15">
      <c r="A157" t="str">
        <f t="shared" si="2"/>
        <v/>
      </c>
      <c r="B157" s="83" t="str">
        <f>IF(AND(Data!$N$16=1,Data!B155&lt;&gt;""),Data!B155,IF(AND(Data!$N$16=2,Data!C155&lt;&gt;""),Data!C155,IF(AND(Data!$N$16=3,Data!D155&lt;&gt;""),Data!D155,IF(AND(Data!$N$16=4,Data!E155&lt;&gt;""),Data!E155,IF(AND(Data!$N$16=5,Data!F155&lt;&gt;""),Data!F155,IF(AND(Data!$N$16=6,Data!G155&lt;&gt;""),Data!G155,IF(AND(Data!$N$16=7,Data!H155&lt;&gt;""),Data!H155,IF(AND(Data!$N$16=8,Data!I155&lt;&gt;""),Data!I155,IF(AND(Data!$N$16=9,Data!J155&lt;&gt;""),Data!J155,IF(AND(Data!$N$16=10,Data!K155&lt;&gt;""),Data!K155,""))))))))))</f>
        <v/>
      </c>
      <c r="C157" s="83" t="str">
        <f>IF(AND(Data!$N$17=1,Data!B155&lt;&gt;""),Data!B155,IF(AND(Data!$N$17=2,Data!C155&lt;&gt;""),Data!C155,IF(AND(Data!$N$17=3,Data!D155&lt;&gt;""),Data!D155,IF(AND(Data!$N$17=4,Data!E155&lt;&gt;""),Data!E155,IF(AND(Data!$N$17=5,Data!F155&lt;&gt;""),Data!F155,IF(AND(Data!$N$17=6,Data!G155&lt;&gt;""),Data!G155,IF(AND(Data!$N$17=7,Data!H155&lt;&gt;""),Data!H155,IF(AND(Data!$N$17=8,Data!I155&lt;&gt;""),Data!I155,IF(AND(Data!$N$17=9,Data!J155&lt;&gt;""),Data!J155,IF(AND(Data!$N$17=10,Data!K155&lt;&gt;""),Data!K155,""))))))))))</f>
        <v/>
      </c>
    </row>
    <row r="158" spans="1:3" x14ac:dyDescent="0.15">
      <c r="A158" t="str">
        <f t="shared" si="2"/>
        <v/>
      </c>
      <c r="B158" s="83" t="str">
        <f>IF(AND(Data!$N$16=1,Data!B156&lt;&gt;""),Data!B156,IF(AND(Data!$N$16=2,Data!C156&lt;&gt;""),Data!C156,IF(AND(Data!$N$16=3,Data!D156&lt;&gt;""),Data!D156,IF(AND(Data!$N$16=4,Data!E156&lt;&gt;""),Data!E156,IF(AND(Data!$N$16=5,Data!F156&lt;&gt;""),Data!F156,IF(AND(Data!$N$16=6,Data!G156&lt;&gt;""),Data!G156,IF(AND(Data!$N$16=7,Data!H156&lt;&gt;""),Data!H156,IF(AND(Data!$N$16=8,Data!I156&lt;&gt;""),Data!I156,IF(AND(Data!$N$16=9,Data!J156&lt;&gt;""),Data!J156,IF(AND(Data!$N$16=10,Data!K156&lt;&gt;""),Data!K156,""))))))))))</f>
        <v/>
      </c>
      <c r="C158" s="83" t="str">
        <f>IF(AND(Data!$N$17=1,Data!B156&lt;&gt;""),Data!B156,IF(AND(Data!$N$17=2,Data!C156&lt;&gt;""),Data!C156,IF(AND(Data!$N$17=3,Data!D156&lt;&gt;""),Data!D156,IF(AND(Data!$N$17=4,Data!E156&lt;&gt;""),Data!E156,IF(AND(Data!$N$17=5,Data!F156&lt;&gt;""),Data!F156,IF(AND(Data!$N$17=6,Data!G156&lt;&gt;""),Data!G156,IF(AND(Data!$N$17=7,Data!H156&lt;&gt;""),Data!H156,IF(AND(Data!$N$17=8,Data!I156&lt;&gt;""),Data!I156,IF(AND(Data!$N$17=9,Data!J156&lt;&gt;""),Data!J156,IF(AND(Data!$N$17=10,Data!K156&lt;&gt;""),Data!K156,""))))))))))</f>
        <v/>
      </c>
    </row>
    <row r="159" spans="1:3" x14ac:dyDescent="0.15">
      <c r="A159" t="str">
        <f t="shared" si="2"/>
        <v/>
      </c>
      <c r="B159" s="83" t="str">
        <f>IF(AND(Data!$N$16=1,Data!B157&lt;&gt;""),Data!B157,IF(AND(Data!$N$16=2,Data!C157&lt;&gt;""),Data!C157,IF(AND(Data!$N$16=3,Data!D157&lt;&gt;""),Data!D157,IF(AND(Data!$N$16=4,Data!E157&lt;&gt;""),Data!E157,IF(AND(Data!$N$16=5,Data!F157&lt;&gt;""),Data!F157,IF(AND(Data!$N$16=6,Data!G157&lt;&gt;""),Data!G157,IF(AND(Data!$N$16=7,Data!H157&lt;&gt;""),Data!H157,IF(AND(Data!$N$16=8,Data!I157&lt;&gt;""),Data!I157,IF(AND(Data!$N$16=9,Data!J157&lt;&gt;""),Data!J157,IF(AND(Data!$N$16=10,Data!K157&lt;&gt;""),Data!K157,""))))))))))</f>
        <v/>
      </c>
      <c r="C159" s="83" t="str">
        <f>IF(AND(Data!$N$17=1,Data!B157&lt;&gt;""),Data!B157,IF(AND(Data!$N$17=2,Data!C157&lt;&gt;""),Data!C157,IF(AND(Data!$N$17=3,Data!D157&lt;&gt;""),Data!D157,IF(AND(Data!$N$17=4,Data!E157&lt;&gt;""),Data!E157,IF(AND(Data!$N$17=5,Data!F157&lt;&gt;""),Data!F157,IF(AND(Data!$N$17=6,Data!G157&lt;&gt;""),Data!G157,IF(AND(Data!$N$17=7,Data!H157&lt;&gt;""),Data!H157,IF(AND(Data!$N$17=8,Data!I157&lt;&gt;""),Data!I157,IF(AND(Data!$N$17=9,Data!J157&lt;&gt;""),Data!J157,IF(AND(Data!$N$17=10,Data!K157&lt;&gt;""),Data!K157,""))))))))))</f>
        <v/>
      </c>
    </row>
    <row r="160" spans="1:3" x14ac:dyDescent="0.15">
      <c r="A160" t="str">
        <f t="shared" si="2"/>
        <v/>
      </c>
      <c r="B160" s="83" t="str">
        <f>IF(AND(Data!$N$16=1,Data!B158&lt;&gt;""),Data!B158,IF(AND(Data!$N$16=2,Data!C158&lt;&gt;""),Data!C158,IF(AND(Data!$N$16=3,Data!D158&lt;&gt;""),Data!D158,IF(AND(Data!$N$16=4,Data!E158&lt;&gt;""),Data!E158,IF(AND(Data!$N$16=5,Data!F158&lt;&gt;""),Data!F158,IF(AND(Data!$N$16=6,Data!G158&lt;&gt;""),Data!G158,IF(AND(Data!$N$16=7,Data!H158&lt;&gt;""),Data!H158,IF(AND(Data!$N$16=8,Data!I158&lt;&gt;""),Data!I158,IF(AND(Data!$N$16=9,Data!J158&lt;&gt;""),Data!J158,IF(AND(Data!$N$16=10,Data!K158&lt;&gt;""),Data!K158,""))))))))))</f>
        <v/>
      </c>
      <c r="C160" s="83" t="str">
        <f>IF(AND(Data!$N$17=1,Data!B158&lt;&gt;""),Data!B158,IF(AND(Data!$N$17=2,Data!C158&lt;&gt;""),Data!C158,IF(AND(Data!$N$17=3,Data!D158&lt;&gt;""),Data!D158,IF(AND(Data!$N$17=4,Data!E158&lt;&gt;""),Data!E158,IF(AND(Data!$N$17=5,Data!F158&lt;&gt;""),Data!F158,IF(AND(Data!$N$17=6,Data!G158&lt;&gt;""),Data!G158,IF(AND(Data!$N$17=7,Data!H158&lt;&gt;""),Data!H158,IF(AND(Data!$N$17=8,Data!I158&lt;&gt;""),Data!I158,IF(AND(Data!$N$17=9,Data!J158&lt;&gt;""),Data!J158,IF(AND(Data!$N$17=10,Data!K158&lt;&gt;""),Data!K158,""))))))))))</f>
        <v/>
      </c>
    </row>
    <row r="161" spans="1:3" x14ac:dyDescent="0.15">
      <c r="A161" t="str">
        <f t="shared" si="2"/>
        <v/>
      </c>
      <c r="B161" s="83" t="str">
        <f>IF(AND(Data!$N$16=1,Data!B159&lt;&gt;""),Data!B159,IF(AND(Data!$N$16=2,Data!C159&lt;&gt;""),Data!C159,IF(AND(Data!$N$16=3,Data!D159&lt;&gt;""),Data!D159,IF(AND(Data!$N$16=4,Data!E159&lt;&gt;""),Data!E159,IF(AND(Data!$N$16=5,Data!F159&lt;&gt;""),Data!F159,IF(AND(Data!$N$16=6,Data!G159&lt;&gt;""),Data!G159,IF(AND(Data!$N$16=7,Data!H159&lt;&gt;""),Data!H159,IF(AND(Data!$N$16=8,Data!I159&lt;&gt;""),Data!I159,IF(AND(Data!$N$16=9,Data!J159&lt;&gt;""),Data!J159,IF(AND(Data!$N$16=10,Data!K159&lt;&gt;""),Data!K159,""))))))))))</f>
        <v/>
      </c>
      <c r="C161" s="83" t="str">
        <f>IF(AND(Data!$N$17=1,Data!B159&lt;&gt;""),Data!B159,IF(AND(Data!$N$17=2,Data!C159&lt;&gt;""),Data!C159,IF(AND(Data!$N$17=3,Data!D159&lt;&gt;""),Data!D159,IF(AND(Data!$N$17=4,Data!E159&lt;&gt;""),Data!E159,IF(AND(Data!$N$17=5,Data!F159&lt;&gt;""),Data!F159,IF(AND(Data!$N$17=6,Data!G159&lt;&gt;""),Data!G159,IF(AND(Data!$N$17=7,Data!H159&lt;&gt;""),Data!H159,IF(AND(Data!$N$17=8,Data!I159&lt;&gt;""),Data!I159,IF(AND(Data!$N$17=9,Data!J159&lt;&gt;""),Data!J159,IF(AND(Data!$N$17=10,Data!K159&lt;&gt;""),Data!K159,""))))))))))</f>
        <v/>
      </c>
    </row>
    <row r="162" spans="1:3" x14ac:dyDescent="0.15">
      <c r="A162" t="str">
        <f t="shared" si="2"/>
        <v/>
      </c>
      <c r="B162" s="83" t="str">
        <f>IF(AND(Data!$N$16=1,Data!B160&lt;&gt;""),Data!B160,IF(AND(Data!$N$16=2,Data!C160&lt;&gt;""),Data!C160,IF(AND(Data!$N$16=3,Data!D160&lt;&gt;""),Data!D160,IF(AND(Data!$N$16=4,Data!E160&lt;&gt;""),Data!E160,IF(AND(Data!$N$16=5,Data!F160&lt;&gt;""),Data!F160,IF(AND(Data!$N$16=6,Data!G160&lt;&gt;""),Data!G160,IF(AND(Data!$N$16=7,Data!H160&lt;&gt;""),Data!H160,IF(AND(Data!$N$16=8,Data!I160&lt;&gt;""),Data!I160,IF(AND(Data!$N$16=9,Data!J160&lt;&gt;""),Data!J160,IF(AND(Data!$N$16=10,Data!K160&lt;&gt;""),Data!K160,""))))))))))</f>
        <v/>
      </c>
      <c r="C162" s="83" t="str">
        <f>IF(AND(Data!$N$17=1,Data!B160&lt;&gt;""),Data!B160,IF(AND(Data!$N$17=2,Data!C160&lt;&gt;""),Data!C160,IF(AND(Data!$N$17=3,Data!D160&lt;&gt;""),Data!D160,IF(AND(Data!$N$17=4,Data!E160&lt;&gt;""),Data!E160,IF(AND(Data!$N$17=5,Data!F160&lt;&gt;""),Data!F160,IF(AND(Data!$N$17=6,Data!G160&lt;&gt;""),Data!G160,IF(AND(Data!$N$17=7,Data!H160&lt;&gt;""),Data!H160,IF(AND(Data!$N$17=8,Data!I160&lt;&gt;""),Data!I160,IF(AND(Data!$N$17=9,Data!J160&lt;&gt;""),Data!J160,IF(AND(Data!$N$17=10,Data!K160&lt;&gt;""),Data!K160,""))))))))))</f>
        <v/>
      </c>
    </row>
    <row r="163" spans="1:3" x14ac:dyDescent="0.15">
      <c r="A163" t="str">
        <f t="shared" si="2"/>
        <v/>
      </c>
      <c r="B163" s="83" t="str">
        <f>IF(AND(Data!$N$16=1,Data!B161&lt;&gt;""),Data!B161,IF(AND(Data!$N$16=2,Data!C161&lt;&gt;""),Data!C161,IF(AND(Data!$N$16=3,Data!D161&lt;&gt;""),Data!D161,IF(AND(Data!$N$16=4,Data!E161&lt;&gt;""),Data!E161,IF(AND(Data!$N$16=5,Data!F161&lt;&gt;""),Data!F161,IF(AND(Data!$N$16=6,Data!G161&lt;&gt;""),Data!G161,IF(AND(Data!$N$16=7,Data!H161&lt;&gt;""),Data!H161,IF(AND(Data!$N$16=8,Data!I161&lt;&gt;""),Data!I161,IF(AND(Data!$N$16=9,Data!J161&lt;&gt;""),Data!J161,IF(AND(Data!$N$16=10,Data!K161&lt;&gt;""),Data!K161,""))))))))))</f>
        <v/>
      </c>
      <c r="C163" s="83" t="str">
        <f>IF(AND(Data!$N$17=1,Data!B161&lt;&gt;""),Data!B161,IF(AND(Data!$N$17=2,Data!C161&lt;&gt;""),Data!C161,IF(AND(Data!$N$17=3,Data!D161&lt;&gt;""),Data!D161,IF(AND(Data!$N$17=4,Data!E161&lt;&gt;""),Data!E161,IF(AND(Data!$N$17=5,Data!F161&lt;&gt;""),Data!F161,IF(AND(Data!$N$17=6,Data!G161&lt;&gt;""),Data!G161,IF(AND(Data!$N$17=7,Data!H161&lt;&gt;""),Data!H161,IF(AND(Data!$N$17=8,Data!I161&lt;&gt;""),Data!I161,IF(AND(Data!$N$17=9,Data!J161&lt;&gt;""),Data!J161,IF(AND(Data!$N$17=10,Data!K161&lt;&gt;""),Data!K161,""))))))))))</f>
        <v/>
      </c>
    </row>
    <row r="164" spans="1:3" x14ac:dyDescent="0.15">
      <c r="A164" t="str">
        <f t="shared" si="2"/>
        <v/>
      </c>
      <c r="B164" s="83" t="str">
        <f>IF(AND(Data!$N$16=1,Data!B162&lt;&gt;""),Data!B162,IF(AND(Data!$N$16=2,Data!C162&lt;&gt;""),Data!C162,IF(AND(Data!$N$16=3,Data!D162&lt;&gt;""),Data!D162,IF(AND(Data!$N$16=4,Data!E162&lt;&gt;""),Data!E162,IF(AND(Data!$N$16=5,Data!F162&lt;&gt;""),Data!F162,IF(AND(Data!$N$16=6,Data!G162&lt;&gt;""),Data!G162,IF(AND(Data!$N$16=7,Data!H162&lt;&gt;""),Data!H162,IF(AND(Data!$N$16=8,Data!I162&lt;&gt;""),Data!I162,IF(AND(Data!$N$16=9,Data!J162&lt;&gt;""),Data!J162,IF(AND(Data!$N$16=10,Data!K162&lt;&gt;""),Data!K162,""))))))))))</f>
        <v/>
      </c>
      <c r="C164" s="83" t="str">
        <f>IF(AND(Data!$N$17=1,Data!B162&lt;&gt;""),Data!B162,IF(AND(Data!$N$17=2,Data!C162&lt;&gt;""),Data!C162,IF(AND(Data!$N$17=3,Data!D162&lt;&gt;""),Data!D162,IF(AND(Data!$N$17=4,Data!E162&lt;&gt;""),Data!E162,IF(AND(Data!$N$17=5,Data!F162&lt;&gt;""),Data!F162,IF(AND(Data!$N$17=6,Data!G162&lt;&gt;""),Data!G162,IF(AND(Data!$N$17=7,Data!H162&lt;&gt;""),Data!H162,IF(AND(Data!$N$17=8,Data!I162&lt;&gt;""),Data!I162,IF(AND(Data!$N$17=9,Data!J162&lt;&gt;""),Data!J162,IF(AND(Data!$N$17=10,Data!K162&lt;&gt;""),Data!K162,""))))))))))</f>
        <v/>
      </c>
    </row>
    <row r="165" spans="1:3" x14ac:dyDescent="0.15">
      <c r="A165" t="str">
        <f t="shared" si="2"/>
        <v/>
      </c>
      <c r="B165" s="83" t="str">
        <f>IF(AND(Data!$N$16=1,Data!B163&lt;&gt;""),Data!B163,IF(AND(Data!$N$16=2,Data!C163&lt;&gt;""),Data!C163,IF(AND(Data!$N$16=3,Data!D163&lt;&gt;""),Data!D163,IF(AND(Data!$N$16=4,Data!E163&lt;&gt;""),Data!E163,IF(AND(Data!$N$16=5,Data!F163&lt;&gt;""),Data!F163,IF(AND(Data!$N$16=6,Data!G163&lt;&gt;""),Data!G163,IF(AND(Data!$N$16=7,Data!H163&lt;&gt;""),Data!H163,IF(AND(Data!$N$16=8,Data!I163&lt;&gt;""),Data!I163,IF(AND(Data!$N$16=9,Data!J163&lt;&gt;""),Data!J163,IF(AND(Data!$N$16=10,Data!K163&lt;&gt;""),Data!K163,""))))))))))</f>
        <v/>
      </c>
      <c r="C165" s="83" t="str">
        <f>IF(AND(Data!$N$17=1,Data!B163&lt;&gt;""),Data!B163,IF(AND(Data!$N$17=2,Data!C163&lt;&gt;""),Data!C163,IF(AND(Data!$N$17=3,Data!D163&lt;&gt;""),Data!D163,IF(AND(Data!$N$17=4,Data!E163&lt;&gt;""),Data!E163,IF(AND(Data!$N$17=5,Data!F163&lt;&gt;""),Data!F163,IF(AND(Data!$N$17=6,Data!G163&lt;&gt;""),Data!G163,IF(AND(Data!$N$17=7,Data!H163&lt;&gt;""),Data!H163,IF(AND(Data!$N$17=8,Data!I163&lt;&gt;""),Data!I163,IF(AND(Data!$N$17=9,Data!J163&lt;&gt;""),Data!J163,IF(AND(Data!$N$17=10,Data!K163&lt;&gt;""),Data!K163,""))))))))))</f>
        <v/>
      </c>
    </row>
    <row r="166" spans="1:3" x14ac:dyDescent="0.15">
      <c r="A166" t="str">
        <f t="shared" si="2"/>
        <v/>
      </c>
      <c r="B166" s="83" t="str">
        <f>IF(AND(Data!$N$16=1,Data!B164&lt;&gt;""),Data!B164,IF(AND(Data!$N$16=2,Data!C164&lt;&gt;""),Data!C164,IF(AND(Data!$N$16=3,Data!D164&lt;&gt;""),Data!D164,IF(AND(Data!$N$16=4,Data!E164&lt;&gt;""),Data!E164,IF(AND(Data!$N$16=5,Data!F164&lt;&gt;""),Data!F164,IF(AND(Data!$N$16=6,Data!G164&lt;&gt;""),Data!G164,IF(AND(Data!$N$16=7,Data!H164&lt;&gt;""),Data!H164,IF(AND(Data!$N$16=8,Data!I164&lt;&gt;""),Data!I164,IF(AND(Data!$N$16=9,Data!J164&lt;&gt;""),Data!J164,IF(AND(Data!$N$16=10,Data!K164&lt;&gt;""),Data!K164,""))))))))))</f>
        <v/>
      </c>
      <c r="C166" s="83" t="str">
        <f>IF(AND(Data!$N$17=1,Data!B164&lt;&gt;""),Data!B164,IF(AND(Data!$N$17=2,Data!C164&lt;&gt;""),Data!C164,IF(AND(Data!$N$17=3,Data!D164&lt;&gt;""),Data!D164,IF(AND(Data!$N$17=4,Data!E164&lt;&gt;""),Data!E164,IF(AND(Data!$N$17=5,Data!F164&lt;&gt;""),Data!F164,IF(AND(Data!$N$17=6,Data!G164&lt;&gt;""),Data!G164,IF(AND(Data!$N$17=7,Data!H164&lt;&gt;""),Data!H164,IF(AND(Data!$N$17=8,Data!I164&lt;&gt;""),Data!I164,IF(AND(Data!$N$17=9,Data!J164&lt;&gt;""),Data!J164,IF(AND(Data!$N$17=10,Data!K164&lt;&gt;""),Data!K164,""))))))))))</f>
        <v/>
      </c>
    </row>
    <row r="167" spans="1:3" x14ac:dyDescent="0.15">
      <c r="A167" t="str">
        <f t="shared" si="2"/>
        <v/>
      </c>
      <c r="B167" s="83" t="str">
        <f>IF(AND(Data!$N$16=1,Data!B165&lt;&gt;""),Data!B165,IF(AND(Data!$N$16=2,Data!C165&lt;&gt;""),Data!C165,IF(AND(Data!$N$16=3,Data!D165&lt;&gt;""),Data!D165,IF(AND(Data!$N$16=4,Data!E165&lt;&gt;""),Data!E165,IF(AND(Data!$N$16=5,Data!F165&lt;&gt;""),Data!F165,IF(AND(Data!$N$16=6,Data!G165&lt;&gt;""),Data!G165,IF(AND(Data!$N$16=7,Data!H165&lt;&gt;""),Data!H165,IF(AND(Data!$N$16=8,Data!I165&lt;&gt;""),Data!I165,IF(AND(Data!$N$16=9,Data!J165&lt;&gt;""),Data!J165,IF(AND(Data!$N$16=10,Data!K165&lt;&gt;""),Data!K165,""))))))))))</f>
        <v/>
      </c>
      <c r="C167" s="83" t="str">
        <f>IF(AND(Data!$N$17=1,Data!B165&lt;&gt;""),Data!B165,IF(AND(Data!$N$17=2,Data!C165&lt;&gt;""),Data!C165,IF(AND(Data!$N$17=3,Data!D165&lt;&gt;""),Data!D165,IF(AND(Data!$N$17=4,Data!E165&lt;&gt;""),Data!E165,IF(AND(Data!$N$17=5,Data!F165&lt;&gt;""),Data!F165,IF(AND(Data!$N$17=6,Data!G165&lt;&gt;""),Data!G165,IF(AND(Data!$N$17=7,Data!H165&lt;&gt;""),Data!H165,IF(AND(Data!$N$17=8,Data!I165&lt;&gt;""),Data!I165,IF(AND(Data!$N$17=9,Data!J165&lt;&gt;""),Data!J165,IF(AND(Data!$N$17=10,Data!K165&lt;&gt;""),Data!K165,""))))))))))</f>
        <v/>
      </c>
    </row>
    <row r="168" spans="1:3" x14ac:dyDescent="0.15">
      <c r="A168" t="str">
        <f t="shared" si="2"/>
        <v/>
      </c>
      <c r="B168" s="83" t="str">
        <f>IF(AND(Data!$N$16=1,Data!B166&lt;&gt;""),Data!B166,IF(AND(Data!$N$16=2,Data!C166&lt;&gt;""),Data!C166,IF(AND(Data!$N$16=3,Data!D166&lt;&gt;""),Data!D166,IF(AND(Data!$N$16=4,Data!E166&lt;&gt;""),Data!E166,IF(AND(Data!$N$16=5,Data!F166&lt;&gt;""),Data!F166,IF(AND(Data!$N$16=6,Data!G166&lt;&gt;""),Data!G166,IF(AND(Data!$N$16=7,Data!H166&lt;&gt;""),Data!H166,IF(AND(Data!$N$16=8,Data!I166&lt;&gt;""),Data!I166,IF(AND(Data!$N$16=9,Data!J166&lt;&gt;""),Data!J166,IF(AND(Data!$N$16=10,Data!K166&lt;&gt;""),Data!K166,""))))))))))</f>
        <v/>
      </c>
      <c r="C168" s="83" t="str">
        <f>IF(AND(Data!$N$17=1,Data!B166&lt;&gt;""),Data!B166,IF(AND(Data!$N$17=2,Data!C166&lt;&gt;""),Data!C166,IF(AND(Data!$N$17=3,Data!D166&lt;&gt;""),Data!D166,IF(AND(Data!$N$17=4,Data!E166&lt;&gt;""),Data!E166,IF(AND(Data!$N$17=5,Data!F166&lt;&gt;""),Data!F166,IF(AND(Data!$N$17=6,Data!G166&lt;&gt;""),Data!G166,IF(AND(Data!$N$17=7,Data!H166&lt;&gt;""),Data!H166,IF(AND(Data!$N$17=8,Data!I166&lt;&gt;""),Data!I166,IF(AND(Data!$N$17=9,Data!J166&lt;&gt;""),Data!J166,IF(AND(Data!$N$17=10,Data!K166&lt;&gt;""),Data!K166,""))))))))))</f>
        <v/>
      </c>
    </row>
    <row r="169" spans="1:3" x14ac:dyDescent="0.15">
      <c r="A169" t="str">
        <f t="shared" si="2"/>
        <v/>
      </c>
      <c r="B169" s="83" t="str">
        <f>IF(AND(Data!$N$16=1,Data!B167&lt;&gt;""),Data!B167,IF(AND(Data!$N$16=2,Data!C167&lt;&gt;""),Data!C167,IF(AND(Data!$N$16=3,Data!D167&lt;&gt;""),Data!D167,IF(AND(Data!$N$16=4,Data!E167&lt;&gt;""),Data!E167,IF(AND(Data!$N$16=5,Data!F167&lt;&gt;""),Data!F167,IF(AND(Data!$N$16=6,Data!G167&lt;&gt;""),Data!G167,IF(AND(Data!$N$16=7,Data!H167&lt;&gt;""),Data!H167,IF(AND(Data!$N$16=8,Data!I167&lt;&gt;""),Data!I167,IF(AND(Data!$N$16=9,Data!J167&lt;&gt;""),Data!J167,IF(AND(Data!$N$16=10,Data!K167&lt;&gt;""),Data!K167,""))))))))))</f>
        <v/>
      </c>
      <c r="C169" s="83" t="str">
        <f>IF(AND(Data!$N$17=1,Data!B167&lt;&gt;""),Data!B167,IF(AND(Data!$N$17=2,Data!C167&lt;&gt;""),Data!C167,IF(AND(Data!$N$17=3,Data!D167&lt;&gt;""),Data!D167,IF(AND(Data!$N$17=4,Data!E167&lt;&gt;""),Data!E167,IF(AND(Data!$N$17=5,Data!F167&lt;&gt;""),Data!F167,IF(AND(Data!$N$17=6,Data!G167&lt;&gt;""),Data!G167,IF(AND(Data!$N$17=7,Data!H167&lt;&gt;""),Data!H167,IF(AND(Data!$N$17=8,Data!I167&lt;&gt;""),Data!I167,IF(AND(Data!$N$17=9,Data!J167&lt;&gt;""),Data!J167,IF(AND(Data!$N$17=10,Data!K167&lt;&gt;""),Data!K167,""))))))))))</f>
        <v/>
      </c>
    </row>
    <row r="170" spans="1:3" x14ac:dyDescent="0.15">
      <c r="A170" t="str">
        <f t="shared" si="2"/>
        <v/>
      </c>
      <c r="B170" s="83" t="str">
        <f>IF(AND(Data!$N$16=1,Data!B168&lt;&gt;""),Data!B168,IF(AND(Data!$N$16=2,Data!C168&lt;&gt;""),Data!C168,IF(AND(Data!$N$16=3,Data!D168&lt;&gt;""),Data!D168,IF(AND(Data!$N$16=4,Data!E168&lt;&gt;""),Data!E168,IF(AND(Data!$N$16=5,Data!F168&lt;&gt;""),Data!F168,IF(AND(Data!$N$16=6,Data!G168&lt;&gt;""),Data!G168,IF(AND(Data!$N$16=7,Data!H168&lt;&gt;""),Data!H168,IF(AND(Data!$N$16=8,Data!I168&lt;&gt;""),Data!I168,IF(AND(Data!$N$16=9,Data!J168&lt;&gt;""),Data!J168,IF(AND(Data!$N$16=10,Data!K168&lt;&gt;""),Data!K168,""))))))))))</f>
        <v/>
      </c>
      <c r="C170" s="83" t="str">
        <f>IF(AND(Data!$N$17=1,Data!B168&lt;&gt;""),Data!B168,IF(AND(Data!$N$17=2,Data!C168&lt;&gt;""),Data!C168,IF(AND(Data!$N$17=3,Data!D168&lt;&gt;""),Data!D168,IF(AND(Data!$N$17=4,Data!E168&lt;&gt;""),Data!E168,IF(AND(Data!$N$17=5,Data!F168&lt;&gt;""),Data!F168,IF(AND(Data!$N$17=6,Data!G168&lt;&gt;""),Data!G168,IF(AND(Data!$N$17=7,Data!H168&lt;&gt;""),Data!H168,IF(AND(Data!$N$17=8,Data!I168&lt;&gt;""),Data!I168,IF(AND(Data!$N$17=9,Data!J168&lt;&gt;""),Data!J168,IF(AND(Data!$N$17=10,Data!K168&lt;&gt;""),Data!K168,""))))))))))</f>
        <v/>
      </c>
    </row>
    <row r="171" spans="1:3" x14ac:dyDescent="0.15">
      <c r="A171" t="str">
        <f t="shared" si="2"/>
        <v/>
      </c>
      <c r="B171" s="83" t="str">
        <f>IF(AND(Data!$N$16=1,Data!B169&lt;&gt;""),Data!B169,IF(AND(Data!$N$16=2,Data!C169&lt;&gt;""),Data!C169,IF(AND(Data!$N$16=3,Data!D169&lt;&gt;""),Data!D169,IF(AND(Data!$N$16=4,Data!E169&lt;&gt;""),Data!E169,IF(AND(Data!$N$16=5,Data!F169&lt;&gt;""),Data!F169,IF(AND(Data!$N$16=6,Data!G169&lt;&gt;""),Data!G169,IF(AND(Data!$N$16=7,Data!H169&lt;&gt;""),Data!H169,IF(AND(Data!$N$16=8,Data!I169&lt;&gt;""),Data!I169,IF(AND(Data!$N$16=9,Data!J169&lt;&gt;""),Data!J169,IF(AND(Data!$N$16=10,Data!K169&lt;&gt;""),Data!K169,""))))))))))</f>
        <v/>
      </c>
      <c r="C171" s="83" t="str">
        <f>IF(AND(Data!$N$17=1,Data!B169&lt;&gt;""),Data!B169,IF(AND(Data!$N$17=2,Data!C169&lt;&gt;""),Data!C169,IF(AND(Data!$N$17=3,Data!D169&lt;&gt;""),Data!D169,IF(AND(Data!$N$17=4,Data!E169&lt;&gt;""),Data!E169,IF(AND(Data!$N$17=5,Data!F169&lt;&gt;""),Data!F169,IF(AND(Data!$N$17=6,Data!G169&lt;&gt;""),Data!G169,IF(AND(Data!$N$17=7,Data!H169&lt;&gt;""),Data!H169,IF(AND(Data!$N$17=8,Data!I169&lt;&gt;""),Data!I169,IF(AND(Data!$N$17=9,Data!J169&lt;&gt;""),Data!J169,IF(AND(Data!$N$17=10,Data!K169&lt;&gt;""),Data!K169,""))))))))))</f>
        <v/>
      </c>
    </row>
    <row r="172" spans="1:3" x14ac:dyDescent="0.15">
      <c r="A172" t="str">
        <f t="shared" si="2"/>
        <v/>
      </c>
      <c r="B172" s="83" t="str">
        <f>IF(AND(Data!$N$16=1,Data!B170&lt;&gt;""),Data!B170,IF(AND(Data!$N$16=2,Data!C170&lt;&gt;""),Data!C170,IF(AND(Data!$N$16=3,Data!D170&lt;&gt;""),Data!D170,IF(AND(Data!$N$16=4,Data!E170&lt;&gt;""),Data!E170,IF(AND(Data!$N$16=5,Data!F170&lt;&gt;""),Data!F170,IF(AND(Data!$N$16=6,Data!G170&lt;&gt;""),Data!G170,IF(AND(Data!$N$16=7,Data!H170&lt;&gt;""),Data!H170,IF(AND(Data!$N$16=8,Data!I170&lt;&gt;""),Data!I170,IF(AND(Data!$N$16=9,Data!J170&lt;&gt;""),Data!J170,IF(AND(Data!$N$16=10,Data!K170&lt;&gt;""),Data!K170,""))))))))))</f>
        <v/>
      </c>
      <c r="C172" s="83" t="str">
        <f>IF(AND(Data!$N$17=1,Data!B170&lt;&gt;""),Data!B170,IF(AND(Data!$N$17=2,Data!C170&lt;&gt;""),Data!C170,IF(AND(Data!$N$17=3,Data!D170&lt;&gt;""),Data!D170,IF(AND(Data!$N$17=4,Data!E170&lt;&gt;""),Data!E170,IF(AND(Data!$N$17=5,Data!F170&lt;&gt;""),Data!F170,IF(AND(Data!$N$17=6,Data!G170&lt;&gt;""),Data!G170,IF(AND(Data!$N$17=7,Data!H170&lt;&gt;""),Data!H170,IF(AND(Data!$N$17=8,Data!I170&lt;&gt;""),Data!I170,IF(AND(Data!$N$17=9,Data!J170&lt;&gt;""),Data!J170,IF(AND(Data!$N$17=10,Data!K170&lt;&gt;""),Data!K170,""))))))))))</f>
        <v/>
      </c>
    </row>
    <row r="173" spans="1:3" x14ac:dyDescent="0.15">
      <c r="A173" t="str">
        <f t="shared" si="2"/>
        <v/>
      </c>
      <c r="B173" s="83" t="str">
        <f>IF(AND(Data!$N$16=1,Data!B171&lt;&gt;""),Data!B171,IF(AND(Data!$N$16=2,Data!C171&lt;&gt;""),Data!C171,IF(AND(Data!$N$16=3,Data!D171&lt;&gt;""),Data!D171,IF(AND(Data!$N$16=4,Data!E171&lt;&gt;""),Data!E171,IF(AND(Data!$N$16=5,Data!F171&lt;&gt;""),Data!F171,IF(AND(Data!$N$16=6,Data!G171&lt;&gt;""),Data!G171,IF(AND(Data!$N$16=7,Data!H171&lt;&gt;""),Data!H171,IF(AND(Data!$N$16=8,Data!I171&lt;&gt;""),Data!I171,IF(AND(Data!$N$16=9,Data!J171&lt;&gt;""),Data!J171,IF(AND(Data!$N$16=10,Data!K171&lt;&gt;""),Data!K171,""))))))))))</f>
        <v/>
      </c>
      <c r="C173" s="83" t="str">
        <f>IF(AND(Data!$N$17=1,Data!B171&lt;&gt;""),Data!B171,IF(AND(Data!$N$17=2,Data!C171&lt;&gt;""),Data!C171,IF(AND(Data!$N$17=3,Data!D171&lt;&gt;""),Data!D171,IF(AND(Data!$N$17=4,Data!E171&lt;&gt;""),Data!E171,IF(AND(Data!$N$17=5,Data!F171&lt;&gt;""),Data!F171,IF(AND(Data!$N$17=6,Data!G171&lt;&gt;""),Data!G171,IF(AND(Data!$N$17=7,Data!H171&lt;&gt;""),Data!H171,IF(AND(Data!$N$17=8,Data!I171&lt;&gt;""),Data!I171,IF(AND(Data!$N$17=9,Data!J171&lt;&gt;""),Data!J171,IF(AND(Data!$N$17=10,Data!K171&lt;&gt;""),Data!K171,""))))))))))</f>
        <v/>
      </c>
    </row>
    <row r="174" spans="1:3" x14ac:dyDescent="0.15">
      <c r="A174" t="str">
        <f t="shared" si="2"/>
        <v/>
      </c>
      <c r="B174" s="83" t="str">
        <f>IF(AND(Data!$N$16=1,Data!B172&lt;&gt;""),Data!B172,IF(AND(Data!$N$16=2,Data!C172&lt;&gt;""),Data!C172,IF(AND(Data!$N$16=3,Data!D172&lt;&gt;""),Data!D172,IF(AND(Data!$N$16=4,Data!E172&lt;&gt;""),Data!E172,IF(AND(Data!$N$16=5,Data!F172&lt;&gt;""),Data!F172,IF(AND(Data!$N$16=6,Data!G172&lt;&gt;""),Data!G172,IF(AND(Data!$N$16=7,Data!H172&lt;&gt;""),Data!H172,IF(AND(Data!$N$16=8,Data!I172&lt;&gt;""),Data!I172,IF(AND(Data!$N$16=9,Data!J172&lt;&gt;""),Data!J172,IF(AND(Data!$N$16=10,Data!K172&lt;&gt;""),Data!K172,""))))))))))</f>
        <v/>
      </c>
      <c r="C174" s="83" t="str">
        <f>IF(AND(Data!$N$17=1,Data!B172&lt;&gt;""),Data!B172,IF(AND(Data!$N$17=2,Data!C172&lt;&gt;""),Data!C172,IF(AND(Data!$N$17=3,Data!D172&lt;&gt;""),Data!D172,IF(AND(Data!$N$17=4,Data!E172&lt;&gt;""),Data!E172,IF(AND(Data!$N$17=5,Data!F172&lt;&gt;""),Data!F172,IF(AND(Data!$N$17=6,Data!G172&lt;&gt;""),Data!G172,IF(AND(Data!$N$17=7,Data!H172&lt;&gt;""),Data!H172,IF(AND(Data!$N$17=8,Data!I172&lt;&gt;""),Data!I172,IF(AND(Data!$N$17=9,Data!J172&lt;&gt;""),Data!J172,IF(AND(Data!$N$17=10,Data!K172&lt;&gt;""),Data!K172,""))))))))))</f>
        <v/>
      </c>
    </row>
    <row r="175" spans="1:3" x14ac:dyDescent="0.15">
      <c r="A175" t="str">
        <f t="shared" si="2"/>
        <v/>
      </c>
      <c r="B175" s="83" t="str">
        <f>IF(AND(Data!$N$16=1,Data!B173&lt;&gt;""),Data!B173,IF(AND(Data!$N$16=2,Data!C173&lt;&gt;""),Data!C173,IF(AND(Data!$N$16=3,Data!D173&lt;&gt;""),Data!D173,IF(AND(Data!$N$16=4,Data!E173&lt;&gt;""),Data!E173,IF(AND(Data!$N$16=5,Data!F173&lt;&gt;""),Data!F173,IF(AND(Data!$N$16=6,Data!G173&lt;&gt;""),Data!G173,IF(AND(Data!$N$16=7,Data!H173&lt;&gt;""),Data!H173,IF(AND(Data!$N$16=8,Data!I173&lt;&gt;""),Data!I173,IF(AND(Data!$N$16=9,Data!J173&lt;&gt;""),Data!J173,IF(AND(Data!$N$16=10,Data!K173&lt;&gt;""),Data!K173,""))))))))))</f>
        <v/>
      </c>
      <c r="C175" s="83" t="str">
        <f>IF(AND(Data!$N$17=1,Data!B173&lt;&gt;""),Data!B173,IF(AND(Data!$N$17=2,Data!C173&lt;&gt;""),Data!C173,IF(AND(Data!$N$17=3,Data!D173&lt;&gt;""),Data!D173,IF(AND(Data!$N$17=4,Data!E173&lt;&gt;""),Data!E173,IF(AND(Data!$N$17=5,Data!F173&lt;&gt;""),Data!F173,IF(AND(Data!$N$17=6,Data!G173&lt;&gt;""),Data!G173,IF(AND(Data!$N$17=7,Data!H173&lt;&gt;""),Data!H173,IF(AND(Data!$N$17=8,Data!I173&lt;&gt;""),Data!I173,IF(AND(Data!$N$17=9,Data!J173&lt;&gt;""),Data!J173,IF(AND(Data!$N$17=10,Data!K173&lt;&gt;""),Data!K173,""))))))))))</f>
        <v/>
      </c>
    </row>
    <row r="176" spans="1:3" x14ac:dyDescent="0.15">
      <c r="A176" t="str">
        <f t="shared" si="2"/>
        <v/>
      </c>
      <c r="B176" s="83" t="str">
        <f>IF(AND(Data!$N$16=1,Data!B174&lt;&gt;""),Data!B174,IF(AND(Data!$N$16=2,Data!C174&lt;&gt;""),Data!C174,IF(AND(Data!$N$16=3,Data!D174&lt;&gt;""),Data!D174,IF(AND(Data!$N$16=4,Data!E174&lt;&gt;""),Data!E174,IF(AND(Data!$N$16=5,Data!F174&lt;&gt;""),Data!F174,IF(AND(Data!$N$16=6,Data!G174&lt;&gt;""),Data!G174,IF(AND(Data!$N$16=7,Data!H174&lt;&gt;""),Data!H174,IF(AND(Data!$N$16=8,Data!I174&lt;&gt;""),Data!I174,IF(AND(Data!$N$16=9,Data!J174&lt;&gt;""),Data!J174,IF(AND(Data!$N$16=10,Data!K174&lt;&gt;""),Data!K174,""))))))))))</f>
        <v/>
      </c>
      <c r="C176" s="83" t="str">
        <f>IF(AND(Data!$N$17=1,Data!B174&lt;&gt;""),Data!B174,IF(AND(Data!$N$17=2,Data!C174&lt;&gt;""),Data!C174,IF(AND(Data!$N$17=3,Data!D174&lt;&gt;""),Data!D174,IF(AND(Data!$N$17=4,Data!E174&lt;&gt;""),Data!E174,IF(AND(Data!$N$17=5,Data!F174&lt;&gt;""),Data!F174,IF(AND(Data!$N$17=6,Data!G174&lt;&gt;""),Data!G174,IF(AND(Data!$N$17=7,Data!H174&lt;&gt;""),Data!H174,IF(AND(Data!$N$17=8,Data!I174&lt;&gt;""),Data!I174,IF(AND(Data!$N$17=9,Data!J174&lt;&gt;""),Data!J174,IF(AND(Data!$N$17=10,Data!K174&lt;&gt;""),Data!K174,""))))))))))</f>
        <v/>
      </c>
    </row>
    <row r="177" spans="1:3" x14ac:dyDescent="0.15">
      <c r="A177" t="str">
        <f t="shared" si="2"/>
        <v/>
      </c>
      <c r="B177" s="83" t="str">
        <f>IF(AND(Data!$N$16=1,Data!B175&lt;&gt;""),Data!B175,IF(AND(Data!$N$16=2,Data!C175&lt;&gt;""),Data!C175,IF(AND(Data!$N$16=3,Data!D175&lt;&gt;""),Data!D175,IF(AND(Data!$N$16=4,Data!E175&lt;&gt;""),Data!E175,IF(AND(Data!$N$16=5,Data!F175&lt;&gt;""),Data!F175,IF(AND(Data!$N$16=6,Data!G175&lt;&gt;""),Data!G175,IF(AND(Data!$N$16=7,Data!H175&lt;&gt;""),Data!H175,IF(AND(Data!$N$16=8,Data!I175&lt;&gt;""),Data!I175,IF(AND(Data!$N$16=9,Data!J175&lt;&gt;""),Data!J175,IF(AND(Data!$N$16=10,Data!K175&lt;&gt;""),Data!K175,""))))))))))</f>
        <v/>
      </c>
      <c r="C177" s="83" t="str">
        <f>IF(AND(Data!$N$17=1,Data!B175&lt;&gt;""),Data!B175,IF(AND(Data!$N$17=2,Data!C175&lt;&gt;""),Data!C175,IF(AND(Data!$N$17=3,Data!D175&lt;&gt;""),Data!D175,IF(AND(Data!$N$17=4,Data!E175&lt;&gt;""),Data!E175,IF(AND(Data!$N$17=5,Data!F175&lt;&gt;""),Data!F175,IF(AND(Data!$N$17=6,Data!G175&lt;&gt;""),Data!G175,IF(AND(Data!$N$17=7,Data!H175&lt;&gt;""),Data!H175,IF(AND(Data!$N$17=8,Data!I175&lt;&gt;""),Data!I175,IF(AND(Data!$N$17=9,Data!J175&lt;&gt;""),Data!J175,IF(AND(Data!$N$17=10,Data!K175&lt;&gt;""),Data!K175,""))))))))))</f>
        <v/>
      </c>
    </row>
    <row r="178" spans="1:3" x14ac:dyDescent="0.15">
      <c r="A178" t="str">
        <f t="shared" si="2"/>
        <v/>
      </c>
      <c r="B178" s="83" t="str">
        <f>IF(AND(Data!$N$16=1,Data!B176&lt;&gt;""),Data!B176,IF(AND(Data!$N$16=2,Data!C176&lt;&gt;""),Data!C176,IF(AND(Data!$N$16=3,Data!D176&lt;&gt;""),Data!D176,IF(AND(Data!$N$16=4,Data!E176&lt;&gt;""),Data!E176,IF(AND(Data!$N$16=5,Data!F176&lt;&gt;""),Data!F176,IF(AND(Data!$N$16=6,Data!G176&lt;&gt;""),Data!G176,IF(AND(Data!$N$16=7,Data!H176&lt;&gt;""),Data!H176,IF(AND(Data!$N$16=8,Data!I176&lt;&gt;""),Data!I176,IF(AND(Data!$N$16=9,Data!J176&lt;&gt;""),Data!J176,IF(AND(Data!$N$16=10,Data!K176&lt;&gt;""),Data!K176,""))))))))))</f>
        <v/>
      </c>
      <c r="C178" s="83" t="str">
        <f>IF(AND(Data!$N$17=1,Data!B176&lt;&gt;""),Data!B176,IF(AND(Data!$N$17=2,Data!C176&lt;&gt;""),Data!C176,IF(AND(Data!$N$17=3,Data!D176&lt;&gt;""),Data!D176,IF(AND(Data!$N$17=4,Data!E176&lt;&gt;""),Data!E176,IF(AND(Data!$N$17=5,Data!F176&lt;&gt;""),Data!F176,IF(AND(Data!$N$17=6,Data!G176&lt;&gt;""),Data!G176,IF(AND(Data!$N$17=7,Data!H176&lt;&gt;""),Data!H176,IF(AND(Data!$N$17=8,Data!I176&lt;&gt;""),Data!I176,IF(AND(Data!$N$17=9,Data!J176&lt;&gt;""),Data!J176,IF(AND(Data!$N$17=10,Data!K176&lt;&gt;""),Data!K176,""))))))))))</f>
        <v/>
      </c>
    </row>
    <row r="179" spans="1:3" x14ac:dyDescent="0.15">
      <c r="A179" t="str">
        <f t="shared" si="2"/>
        <v/>
      </c>
      <c r="B179" s="83" t="str">
        <f>IF(AND(Data!$N$16=1,Data!B177&lt;&gt;""),Data!B177,IF(AND(Data!$N$16=2,Data!C177&lt;&gt;""),Data!C177,IF(AND(Data!$N$16=3,Data!D177&lt;&gt;""),Data!D177,IF(AND(Data!$N$16=4,Data!E177&lt;&gt;""),Data!E177,IF(AND(Data!$N$16=5,Data!F177&lt;&gt;""),Data!F177,IF(AND(Data!$N$16=6,Data!G177&lt;&gt;""),Data!G177,IF(AND(Data!$N$16=7,Data!H177&lt;&gt;""),Data!H177,IF(AND(Data!$N$16=8,Data!I177&lt;&gt;""),Data!I177,IF(AND(Data!$N$16=9,Data!J177&lt;&gt;""),Data!J177,IF(AND(Data!$N$16=10,Data!K177&lt;&gt;""),Data!K177,""))))))))))</f>
        <v/>
      </c>
      <c r="C179" s="83" t="str">
        <f>IF(AND(Data!$N$17=1,Data!B177&lt;&gt;""),Data!B177,IF(AND(Data!$N$17=2,Data!C177&lt;&gt;""),Data!C177,IF(AND(Data!$N$17=3,Data!D177&lt;&gt;""),Data!D177,IF(AND(Data!$N$17=4,Data!E177&lt;&gt;""),Data!E177,IF(AND(Data!$N$17=5,Data!F177&lt;&gt;""),Data!F177,IF(AND(Data!$N$17=6,Data!G177&lt;&gt;""),Data!G177,IF(AND(Data!$N$17=7,Data!H177&lt;&gt;""),Data!H177,IF(AND(Data!$N$17=8,Data!I177&lt;&gt;""),Data!I177,IF(AND(Data!$N$17=9,Data!J177&lt;&gt;""),Data!J177,IF(AND(Data!$N$17=10,Data!K177&lt;&gt;""),Data!K177,""))))))))))</f>
        <v/>
      </c>
    </row>
    <row r="180" spans="1:3" x14ac:dyDescent="0.15">
      <c r="A180" t="str">
        <f t="shared" si="2"/>
        <v/>
      </c>
      <c r="B180" s="83" t="str">
        <f>IF(AND(Data!$N$16=1,Data!B178&lt;&gt;""),Data!B178,IF(AND(Data!$N$16=2,Data!C178&lt;&gt;""),Data!C178,IF(AND(Data!$N$16=3,Data!D178&lt;&gt;""),Data!D178,IF(AND(Data!$N$16=4,Data!E178&lt;&gt;""),Data!E178,IF(AND(Data!$N$16=5,Data!F178&lt;&gt;""),Data!F178,IF(AND(Data!$N$16=6,Data!G178&lt;&gt;""),Data!G178,IF(AND(Data!$N$16=7,Data!H178&lt;&gt;""),Data!H178,IF(AND(Data!$N$16=8,Data!I178&lt;&gt;""),Data!I178,IF(AND(Data!$N$16=9,Data!J178&lt;&gt;""),Data!J178,IF(AND(Data!$N$16=10,Data!K178&lt;&gt;""),Data!K178,""))))))))))</f>
        <v/>
      </c>
      <c r="C180" s="83" t="str">
        <f>IF(AND(Data!$N$17=1,Data!B178&lt;&gt;""),Data!B178,IF(AND(Data!$N$17=2,Data!C178&lt;&gt;""),Data!C178,IF(AND(Data!$N$17=3,Data!D178&lt;&gt;""),Data!D178,IF(AND(Data!$N$17=4,Data!E178&lt;&gt;""),Data!E178,IF(AND(Data!$N$17=5,Data!F178&lt;&gt;""),Data!F178,IF(AND(Data!$N$17=6,Data!G178&lt;&gt;""),Data!G178,IF(AND(Data!$N$17=7,Data!H178&lt;&gt;""),Data!H178,IF(AND(Data!$N$17=8,Data!I178&lt;&gt;""),Data!I178,IF(AND(Data!$N$17=9,Data!J178&lt;&gt;""),Data!J178,IF(AND(Data!$N$17=10,Data!K178&lt;&gt;""),Data!K178,""))))))))))</f>
        <v/>
      </c>
    </row>
    <row r="181" spans="1:3" x14ac:dyDescent="0.15">
      <c r="A181" t="str">
        <f t="shared" si="2"/>
        <v/>
      </c>
      <c r="B181" s="83" t="str">
        <f>IF(AND(Data!$N$16=1,Data!B179&lt;&gt;""),Data!B179,IF(AND(Data!$N$16=2,Data!C179&lt;&gt;""),Data!C179,IF(AND(Data!$N$16=3,Data!D179&lt;&gt;""),Data!D179,IF(AND(Data!$N$16=4,Data!E179&lt;&gt;""),Data!E179,IF(AND(Data!$N$16=5,Data!F179&lt;&gt;""),Data!F179,IF(AND(Data!$N$16=6,Data!G179&lt;&gt;""),Data!G179,IF(AND(Data!$N$16=7,Data!H179&lt;&gt;""),Data!H179,IF(AND(Data!$N$16=8,Data!I179&lt;&gt;""),Data!I179,IF(AND(Data!$N$16=9,Data!J179&lt;&gt;""),Data!J179,IF(AND(Data!$N$16=10,Data!K179&lt;&gt;""),Data!K179,""))))))))))</f>
        <v/>
      </c>
      <c r="C181" s="83" t="str">
        <f>IF(AND(Data!$N$17=1,Data!B179&lt;&gt;""),Data!B179,IF(AND(Data!$N$17=2,Data!C179&lt;&gt;""),Data!C179,IF(AND(Data!$N$17=3,Data!D179&lt;&gt;""),Data!D179,IF(AND(Data!$N$17=4,Data!E179&lt;&gt;""),Data!E179,IF(AND(Data!$N$17=5,Data!F179&lt;&gt;""),Data!F179,IF(AND(Data!$N$17=6,Data!G179&lt;&gt;""),Data!G179,IF(AND(Data!$N$17=7,Data!H179&lt;&gt;""),Data!H179,IF(AND(Data!$N$17=8,Data!I179&lt;&gt;""),Data!I179,IF(AND(Data!$N$17=9,Data!J179&lt;&gt;""),Data!J179,IF(AND(Data!$N$17=10,Data!K179&lt;&gt;""),Data!K179,""))))))))))</f>
        <v/>
      </c>
    </row>
    <row r="182" spans="1:3" x14ac:dyDescent="0.15">
      <c r="A182" t="str">
        <f t="shared" si="2"/>
        <v/>
      </c>
      <c r="B182" s="83" t="str">
        <f>IF(AND(Data!$N$16=1,Data!B180&lt;&gt;""),Data!B180,IF(AND(Data!$N$16=2,Data!C180&lt;&gt;""),Data!C180,IF(AND(Data!$N$16=3,Data!D180&lt;&gt;""),Data!D180,IF(AND(Data!$N$16=4,Data!E180&lt;&gt;""),Data!E180,IF(AND(Data!$N$16=5,Data!F180&lt;&gt;""),Data!F180,IF(AND(Data!$N$16=6,Data!G180&lt;&gt;""),Data!G180,IF(AND(Data!$N$16=7,Data!H180&lt;&gt;""),Data!H180,IF(AND(Data!$N$16=8,Data!I180&lt;&gt;""),Data!I180,IF(AND(Data!$N$16=9,Data!J180&lt;&gt;""),Data!J180,IF(AND(Data!$N$16=10,Data!K180&lt;&gt;""),Data!K180,""))))))))))</f>
        <v/>
      </c>
      <c r="C182" s="83" t="str">
        <f>IF(AND(Data!$N$17=1,Data!B180&lt;&gt;""),Data!B180,IF(AND(Data!$N$17=2,Data!C180&lt;&gt;""),Data!C180,IF(AND(Data!$N$17=3,Data!D180&lt;&gt;""),Data!D180,IF(AND(Data!$N$17=4,Data!E180&lt;&gt;""),Data!E180,IF(AND(Data!$N$17=5,Data!F180&lt;&gt;""),Data!F180,IF(AND(Data!$N$17=6,Data!G180&lt;&gt;""),Data!G180,IF(AND(Data!$N$17=7,Data!H180&lt;&gt;""),Data!H180,IF(AND(Data!$N$17=8,Data!I180&lt;&gt;""),Data!I180,IF(AND(Data!$N$17=9,Data!J180&lt;&gt;""),Data!J180,IF(AND(Data!$N$17=10,Data!K180&lt;&gt;""),Data!K180,""))))))))))</f>
        <v/>
      </c>
    </row>
    <row r="183" spans="1:3" x14ac:dyDescent="0.15">
      <c r="A183" t="str">
        <f t="shared" si="2"/>
        <v/>
      </c>
      <c r="B183" s="83" t="str">
        <f>IF(AND(Data!$N$16=1,Data!B181&lt;&gt;""),Data!B181,IF(AND(Data!$N$16=2,Data!C181&lt;&gt;""),Data!C181,IF(AND(Data!$N$16=3,Data!D181&lt;&gt;""),Data!D181,IF(AND(Data!$N$16=4,Data!E181&lt;&gt;""),Data!E181,IF(AND(Data!$N$16=5,Data!F181&lt;&gt;""),Data!F181,IF(AND(Data!$N$16=6,Data!G181&lt;&gt;""),Data!G181,IF(AND(Data!$N$16=7,Data!H181&lt;&gt;""),Data!H181,IF(AND(Data!$N$16=8,Data!I181&lt;&gt;""),Data!I181,IF(AND(Data!$N$16=9,Data!J181&lt;&gt;""),Data!J181,IF(AND(Data!$N$16=10,Data!K181&lt;&gt;""),Data!K181,""))))))))))</f>
        <v/>
      </c>
      <c r="C183" s="83" t="str">
        <f>IF(AND(Data!$N$17=1,Data!B181&lt;&gt;""),Data!B181,IF(AND(Data!$N$17=2,Data!C181&lt;&gt;""),Data!C181,IF(AND(Data!$N$17=3,Data!D181&lt;&gt;""),Data!D181,IF(AND(Data!$N$17=4,Data!E181&lt;&gt;""),Data!E181,IF(AND(Data!$N$17=5,Data!F181&lt;&gt;""),Data!F181,IF(AND(Data!$N$17=6,Data!G181&lt;&gt;""),Data!G181,IF(AND(Data!$N$17=7,Data!H181&lt;&gt;""),Data!H181,IF(AND(Data!$N$17=8,Data!I181&lt;&gt;""),Data!I181,IF(AND(Data!$N$17=9,Data!J181&lt;&gt;""),Data!J181,IF(AND(Data!$N$17=10,Data!K181&lt;&gt;""),Data!K181,""))))))))))</f>
        <v/>
      </c>
    </row>
    <row r="184" spans="1:3" x14ac:dyDescent="0.15">
      <c r="A184" t="str">
        <f t="shared" si="2"/>
        <v/>
      </c>
      <c r="B184" s="83" t="str">
        <f>IF(AND(Data!$N$16=1,Data!B182&lt;&gt;""),Data!B182,IF(AND(Data!$N$16=2,Data!C182&lt;&gt;""),Data!C182,IF(AND(Data!$N$16=3,Data!D182&lt;&gt;""),Data!D182,IF(AND(Data!$N$16=4,Data!E182&lt;&gt;""),Data!E182,IF(AND(Data!$N$16=5,Data!F182&lt;&gt;""),Data!F182,IF(AND(Data!$N$16=6,Data!G182&lt;&gt;""),Data!G182,IF(AND(Data!$N$16=7,Data!H182&lt;&gt;""),Data!H182,IF(AND(Data!$N$16=8,Data!I182&lt;&gt;""),Data!I182,IF(AND(Data!$N$16=9,Data!J182&lt;&gt;""),Data!J182,IF(AND(Data!$N$16=10,Data!K182&lt;&gt;""),Data!K182,""))))))))))</f>
        <v/>
      </c>
      <c r="C184" s="83" t="str">
        <f>IF(AND(Data!$N$17=1,Data!B182&lt;&gt;""),Data!B182,IF(AND(Data!$N$17=2,Data!C182&lt;&gt;""),Data!C182,IF(AND(Data!$N$17=3,Data!D182&lt;&gt;""),Data!D182,IF(AND(Data!$N$17=4,Data!E182&lt;&gt;""),Data!E182,IF(AND(Data!$N$17=5,Data!F182&lt;&gt;""),Data!F182,IF(AND(Data!$N$17=6,Data!G182&lt;&gt;""),Data!G182,IF(AND(Data!$N$17=7,Data!H182&lt;&gt;""),Data!H182,IF(AND(Data!$N$17=8,Data!I182&lt;&gt;""),Data!I182,IF(AND(Data!$N$17=9,Data!J182&lt;&gt;""),Data!J182,IF(AND(Data!$N$17=10,Data!K182&lt;&gt;""),Data!K182,""))))))))))</f>
        <v/>
      </c>
    </row>
    <row r="185" spans="1:3" x14ac:dyDescent="0.15">
      <c r="A185" t="str">
        <f t="shared" si="2"/>
        <v/>
      </c>
      <c r="B185" s="83" t="str">
        <f>IF(AND(Data!$N$16=1,Data!B183&lt;&gt;""),Data!B183,IF(AND(Data!$N$16=2,Data!C183&lt;&gt;""),Data!C183,IF(AND(Data!$N$16=3,Data!D183&lt;&gt;""),Data!D183,IF(AND(Data!$N$16=4,Data!E183&lt;&gt;""),Data!E183,IF(AND(Data!$N$16=5,Data!F183&lt;&gt;""),Data!F183,IF(AND(Data!$N$16=6,Data!G183&lt;&gt;""),Data!G183,IF(AND(Data!$N$16=7,Data!H183&lt;&gt;""),Data!H183,IF(AND(Data!$N$16=8,Data!I183&lt;&gt;""),Data!I183,IF(AND(Data!$N$16=9,Data!J183&lt;&gt;""),Data!J183,IF(AND(Data!$N$16=10,Data!K183&lt;&gt;""),Data!K183,""))))))))))</f>
        <v/>
      </c>
      <c r="C185" s="83" t="str">
        <f>IF(AND(Data!$N$17=1,Data!B183&lt;&gt;""),Data!B183,IF(AND(Data!$N$17=2,Data!C183&lt;&gt;""),Data!C183,IF(AND(Data!$N$17=3,Data!D183&lt;&gt;""),Data!D183,IF(AND(Data!$N$17=4,Data!E183&lt;&gt;""),Data!E183,IF(AND(Data!$N$17=5,Data!F183&lt;&gt;""),Data!F183,IF(AND(Data!$N$17=6,Data!G183&lt;&gt;""),Data!G183,IF(AND(Data!$N$17=7,Data!H183&lt;&gt;""),Data!H183,IF(AND(Data!$N$17=8,Data!I183&lt;&gt;""),Data!I183,IF(AND(Data!$N$17=9,Data!J183&lt;&gt;""),Data!J183,IF(AND(Data!$N$17=10,Data!K183&lt;&gt;""),Data!K183,""))))))))))</f>
        <v/>
      </c>
    </row>
    <row r="186" spans="1:3" x14ac:dyDescent="0.15">
      <c r="A186" t="str">
        <f t="shared" si="2"/>
        <v/>
      </c>
      <c r="B186" s="83" t="str">
        <f>IF(AND(Data!$N$16=1,Data!B184&lt;&gt;""),Data!B184,IF(AND(Data!$N$16=2,Data!C184&lt;&gt;""),Data!C184,IF(AND(Data!$N$16=3,Data!D184&lt;&gt;""),Data!D184,IF(AND(Data!$N$16=4,Data!E184&lt;&gt;""),Data!E184,IF(AND(Data!$N$16=5,Data!F184&lt;&gt;""),Data!F184,IF(AND(Data!$N$16=6,Data!G184&lt;&gt;""),Data!G184,IF(AND(Data!$N$16=7,Data!H184&lt;&gt;""),Data!H184,IF(AND(Data!$N$16=8,Data!I184&lt;&gt;""),Data!I184,IF(AND(Data!$N$16=9,Data!J184&lt;&gt;""),Data!J184,IF(AND(Data!$N$16=10,Data!K184&lt;&gt;""),Data!K184,""))))))))))</f>
        <v/>
      </c>
      <c r="C186" s="83" t="str">
        <f>IF(AND(Data!$N$17=1,Data!B184&lt;&gt;""),Data!B184,IF(AND(Data!$N$17=2,Data!C184&lt;&gt;""),Data!C184,IF(AND(Data!$N$17=3,Data!D184&lt;&gt;""),Data!D184,IF(AND(Data!$N$17=4,Data!E184&lt;&gt;""),Data!E184,IF(AND(Data!$N$17=5,Data!F184&lt;&gt;""),Data!F184,IF(AND(Data!$N$17=6,Data!G184&lt;&gt;""),Data!G184,IF(AND(Data!$N$17=7,Data!H184&lt;&gt;""),Data!H184,IF(AND(Data!$N$17=8,Data!I184&lt;&gt;""),Data!I184,IF(AND(Data!$N$17=9,Data!J184&lt;&gt;""),Data!J184,IF(AND(Data!$N$17=10,Data!K184&lt;&gt;""),Data!K184,""))))))))))</f>
        <v/>
      </c>
    </row>
    <row r="187" spans="1:3" x14ac:dyDescent="0.15">
      <c r="A187" t="str">
        <f t="shared" si="2"/>
        <v/>
      </c>
      <c r="B187" s="83" t="str">
        <f>IF(AND(Data!$N$16=1,Data!B185&lt;&gt;""),Data!B185,IF(AND(Data!$N$16=2,Data!C185&lt;&gt;""),Data!C185,IF(AND(Data!$N$16=3,Data!D185&lt;&gt;""),Data!D185,IF(AND(Data!$N$16=4,Data!E185&lt;&gt;""),Data!E185,IF(AND(Data!$N$16=5,Data!F185&lt;&gt;""),Data!F185,IF(AND(Data!$N$16=6,Data!G185&lt;&gt;""),Data!G185,IF(AND(Data!$N$16=7,Data!H185&lt;&gt;""),Data!H185,IF(AND(Data!$N$16=8,Data!I185&lt;&gt;""),Data!I185,IF(AND(Data!$N$16=9,Data!J185&lt;&gt;""),Data!J185,IF(AND(Data!$N$16=10,Data!K185&lt;&gt;""),Data!K185,""))))))))))</f>
        <v/>
      </c>
      <c r="C187" s="83" t="str">
        <f>IF(AND(Data!$N$17=1,Data!B185&lt;&gt;""),Data!B185,IF(AND(Data!$N$17=2,Data!C185&lt;&gt;""),Data!C185,IF(AND(Data!$N$17=3,Data!D185&lt;&gt;""),Data!D185,IF(AND(Data!$N$17=4,Data!E185&lt;&gt;""),Data!E185,IF(AND(Data!$N$17=5,Data!F185&lt;&gt;""),Data!F185,IF(AND(Data!$N$17=6,Data!G185&lt;&gt;""),Data!G185,IF(AND(Data!$N$17=7,Data!H185&lt;&gt;""),Data!H185,IF(AND(Data!$N$17=8,Data!I185&lt;&gt;""),Data!I185,IF(AND(Data!$N$17=9,Data!J185&lt;&gt;""),Data!J185,IF(AND(Data!$N$17=10,Data!K185&lt;&gt;""),Data!K185,""))))))))))</f>
        <v/>
      </c>
    </row>
    <row r="188" spans="1:3" x14ac:dyDescent="0.15">
      <c r="A188" t="str">
        <f t="shared" si="2"/>
        <v/>
      </c>
      <c r="B188" s="83" t="str">
        <f>IF(AND(Data!$N$16=1,Data!B186&lt;&gt;""),Data!B186,IF(AND(Data!$N$16=2,Data!C186&lt;&gt;""),Data!C186,IF(AND(Data!$N$16=3,Data!D186&lt;&gt;""),Data!D186,IF(AND(Data!$N$16=4,Data!E186&lt;&gt;""),Data!E186,IF(AND(Data!$N$16=5,Data!F186&lt;&gt;""),Data!F186,IF(AND(Data!$N$16=6,Data!G186&lt;&gt;""),Data!G186,IF(AND(Data!$N$16=7,Data!H186&lt;&gt;""),Data!H186,IF(AND(Data!$N$16=8,Data!I186&lt;&gt;""),Data!I186,IF(AND(Data!$N$16=9,Data!J186&lt;&gt;""),Data!J186,IF(AND(Data!$N$16=10,Data!K186&lt;&gt;""),Data!K186,""))))))))))</f>
        <v/>
      </c>
      <c r="C188" s="83" t="str">
        <f>IF(AND(Data!$N$17=1,Data!B186&lt;&gt;""),Data!B186,IF(AND(Data!$N$17=2,Data!C186&lt;&gt;""),Data!C186,IF(AND(Data!$N$17=3,Data!D186&lt;&gt;""),Data!D186,IF(AND(Data!$N$17=4,Data!E186&lt;&gt;""),Data!E186,IF(AND(Data!$N$17=5,Data!F186&lt;&gt;""),Data!F186,IF(AND(Data!$N$17=6,Data!G186&lt;&gt;""),Data!G186,IF(AND(Data!$N$17=7,Data!H186&lt;&gt;""),Data!H186,IF(AND(Data!$N$17=8,Data!I186&lt;&gt;""),Data!I186,IF(AND(Data!$N$17=9,Data!J186&lt;&gt;""),Data!J186,IF(AND(Data!$N$17=10,Data!K186&lt;&gt;""),Data!K186,""))))))))))</f>
        <v/>
      </c>
    </row>
    <row r="189" spans="1:3" x14ac:dyDescent="0.15">
      <c r="A189" t="str">
        <f t="shared" si="2"/>
        <v/>
      </c>
      <c r="B189" s="83" t="str">
        <f>IF(AND(Data!$N$16=1,Data!B187&lt;&gt;""),Data!B187,IF(AND(Data!$N$16=2,Data!C187&lt;&gt;""),Data!C187,IF(AND(Data!$N$16=3,Data!D187&lt;&gt;""),Data!D187,IF(AND(Data!$N$16=4,Data!E187&lt;&gt;""),Data!E187,IF(AND(Data!$N$16=5,Data!F187&lt;&gt;""),Data!F187,IF(AND(Data!$N$16=6,Data!G187&lt;&gt;""),Data!G187,IF(AND(Data!$N$16=7,Data!H187&lt;&gt;""),Data!H187,IF(AND(Data!$N$16=8,Data!I187&lt;&gt;""),Data!I187,IF(AND(Data!$N$16=9,Data!J187&lt;&gt;""),Data!J187,IF(AND(Data!$N$16=10,Data!K187&lt;&gt;""),Data!K187,""))))))))))</f>
        <v/>
      </c>
      <c r="C189" s="83" t="str">
        <f>IF(AND(Data!$N$17=1,Data!B187&lt;&gt;""),Data!B187,IF(AND(Data!$N$17=2,Data!C187&lt;&gt;""),Data!C187,IF(AND(Data!$N$17=3,Data!D187&lt;&gt;""),Data!D187,IF(AND(Data!$N$17=4,Data!E187&lt;&gt;""),Data!E187,IF(AND(Data!$N$17=5,Data!F187&lt;&gt;""),Data!F187,IF(AND(Data!$N$17=6,Data!G187&lt;&gt;""),Data!G187,IF(AND(Data!$N$17=7,Data!H187&lt;&gt;""),Data!H187,IF(AND(Data!$N$17=8,Data!I187&lt;&gt;""),Data!I187,IF(AND(Data!$N$17=9,Data!J187&lt;&gt;""),Data!J187,IF(AND(Data!$N$17=10,Data!K187&lt;&gt;""),Data!K187,""))))))))))</f>
        <v/>
      </c>
    </row>
    <row r="190" spans="1:3" x14ac:dyDescent="0.15">
      <c r="A190" t="str">
        <f t="shared" si="2"/>
        <v/>
      </c>
      <c r="B190" s="83" t="str">
        <f>IF(AND(Data!$N$16=1,Data!B188&lt;&gt;""),Data!B188,IF(AND(Data!$N$16=2,Data!C188&lt;&gt;""),Data!C188,IF(AND(Data!$N$16=3,Data!D188&lt;&gt;""),Data!D188,IF(AND(Data!$N$16=4,Data!E188&lt;&gt;""),Data!E188,IF(AND(Data!$N$16=5,Data!F188&lt;&gt;""),Data!F188,IF(AND(Data!$N$16=6,Data!G188&lt;&gt;""),Data!G188,IF(AND(Data!$N$16=7,Data!H188&lt;&gt;""),Data!H188,IF(AND(Data!$N$16=8,Data!I188&lt;&gt;""),Data!I188,IF(AND(Data!$N$16=9,Data!J188&lt;&gt;""),Data!J188,IF(AND(Data!$N$16=10,Data!K188&lt;&gt;""),Data!K188,""))))))))))</f>
        <v/>
      </c>
      <c r="C190" s="83" t="str">
        <f>IF(AND(Data!$N$17=1,Data!B188&lt;&gt;""),Data!B188,IF(AND(Data!$N$17=2,Data!C188&lt;&gt;""),Data!C188,IF(AND(Data!$N$17=3,Data!D188&lt;&gt;""),Data!D188,IF(AND(Data!$N$17=4,Data!E188&lt;&gt;""),Data!E188,IF(AND(Data!$N$17=5,Data!F188&lt;&gt;""),Data!F188,IF(AND(Data!$N$17=6,Data!G188&lt;&gt;""),Data!G188,IF(AND(Data!$N$17=7,Data!H188&lt;&gt;""),Data!H188,IF(AND(Data!$N$17=8,Data!I188&lt;&gt;""),Data!I188,IF(AND(Data!$N$17=9,Data!J188&lt;&gt;""),Data!J188,IF(AND(Data!$N$17=10,Data!K188&lt;&gt;""),Data!K188,""))))))))))</f>
        <v/>
      </c>
    </row>
    <row r="191" spans="1:3" x14ac:dyDescent="0.15">
      <c r="A191" t="str">
        <f t="shared" si="2"/>
        <v/>
      </c>
      <c r="B191" s="83" t="str">
        <f>IF(AND(Data!$N$16=1,Data!B189&lt;&gt;""),Data!B189,IF(AND(Data!$N$16=2,Data!C189&lt;&gt;""),Data!C189,IF(AND(Data!$N$16=3,Data!D189&lt;&gt;""),Data!D189,IF(AND(Data!$N$16=4,Data!E189&lt;&gt;""),Data!E189,IF(AND(Data!$N$16=5,Data!F189&lt;&gt;""),Data!F189,IF(AND(Data!$N$16=6,Data!G189&lt;&gt;""),Data!G189,IF(AND(Data!$N$16=7,Data!H189&lt;&gt;""),Data!H189,IF(AND(Data!$N$16=8,Data!I189&lt;&gt;""),Data!I189,IF(AND(Data!$N$16=9,Data!J189&lt;&gt;""),Data!J189,IF(AND(Data!$N$16=10,Data!K189&lt;&gt;""),Data!K189,""))))))))))</f>
        <v/>
      </c>
      <c r="C191" s="83" t="str">
        <f>IF(AND(Data!$N$17=1,Data!B189&lt;&gt;""),Data!B189,IF(AND(Data!$N$17=2,Data!C189&lt;&gt;""),Data!C189,IF(AND(Data!$N$17=3,Data!D189&lt;&gt;""),Data!D189,IF(AND(Data!$N$17=4,Data!E189&lt;&gt;""),Data!E189,IF(AND(Data!$N$17=5,Data!F189&lt;&gt;""),Data!F189,IF(AND(Data!$N$17=6,Data!G189&lt;&gt;""),Data!G189,IF(AND(Data!$N$17=7,Data!H189&lt;&gt;""),Data!H189,IF(AND(Data!$N$17=8,Data!I189&lt;&gt;""),Data!I189,IF(AND(Data!$N$17=9,Data!J189&lt;&gt;""),Data!J189,IF(AND(Data!$N$17=10,Data!K189&lt;&gt;""),Data!K189,""))))))))))</f>
        <v/>
      </c>
    </row>
    <row r="192" spans="1:3" x14ac:dyDescent="0.15">
      <c r="A192" t="str">
        <f t="shared" si="2"/>
        <v/>
      </c>
      <c r="B192" s="83" t="str">
        <f>IF(AND(Data!$N$16=1,Data!B190&lt;&gt;""),Data!B190,IF(AND(Data!$N$16=2,Data!C190&lt;&gt;""),Data!C190,IF(AND(Data!$N$16=3,Data!D190&lt;&gt;""),Data!D190,IF(AND(Data!$N$16=4,Data!E190&lt;&gt;""),Data!E190,IF(AND(Data!$N$16=5,Data!F190&lt;&gt;""),Data!F190,IF(AND(Data!$N$16=6,Data!G190&lt;&gt;""),Data!G190,IF(AND(Data!$N$16=7,Data!H190&lt;&gt;""),Data!H190,IF(AND(Data!$N$16=8,Data!I190&lt;&gt;""),Data!I190,IF(AND(Data!$N$16=9,Data!J190&lt;&gt;""),Data!J190,IF(AND(Data!$N$16=10,Data!K190&lt;&gt;""),Data!K190,""))))))))))</f>
        <v/>
      </c>
      <c r="C192" s="83" t="str">
        <f>IF(AND(Data!$N$17=1,Data!B190&lt;&gt;""),Data!B190,IF(AND(Data!$N$17=2,Data!C190&lt;&gt;""),Data!C190,IF(AND(Data!$N$17=3,Data!D190&lt;&gt;""),Data!D190,IF(AND(Data!$N$17=4,Data!E190&lt;&gt;""),Data!E190,IF(AND(Data!$N$17=5,Data!F190&lt;&gt;""),Data!F190,IF(AND(Data!$N$17=6,Data!G190&lt;&gt;""),Data!G190,IF(AND(Data!$N$17=7,Data!H190&lt;&gt;""),Data!H190,IF(AND(Data!$N$17=8,Data!I190&lt;&gt;""),Data!I190,IF(AND(Data!$N$17=9,Data!J190&lt;&gt;""),Data!J190,IF(AND(Data!$N$17=10,Data!K190&lt;&gt;""),Data!K190,""))))))))))</f>
        <v/>
      </c>
    </row>
    <row r="193" spans="1:3" x14ac:dyDescent="0.15">
      <c r="A193" t="str">
        <f t="shared" si="2"/>
        <v/>
      </c>
      <c r="B193" s="83" t="str">
        <f>IF(AND(Data!$N$16=1,Data!B191&lt;&gt;""),Data!B191,IF(AND(Data!$N$16=2,Data!C191&lt;&gt;""),Data!C191,IF(AND(Data!$N$16=3,Data!D191&lt;&gt;""),Data!D191,IF(AND(Data!$N$16=4,Data!E191&lt;&gt;""),Data!E191,IF(AND(Data!$N$16=5,Data!F191&lt;&gt;""),Data!F191,IF(AND(Data!$N$16=6,Data!G191&lt;&gt;""),Data!G191,IF(AND(Data!$N$16=7,Data!H191&lt;&gt;""),Data!H191,IF(AND(Data!$N$16=8,Data!I191&lt;&gt;""),Data!I191,IF(AND(Data!$N$16=9,Data!J191&lt;&gt;""),Data!J191,IF(AND(Data!$N$16=10,Data!K191&lt;&gt;""),Data!K191,""))))))))))</f>
        <v/>
      </c>
      <c r="C193" s="83" t="str">
        <f>IF(AND(Data!$N$17=1,Data!B191&lt;&gt;""),Data!B191,IF(AND(Data!$N$17=2,Data!C191&lt;&gt;""),Data!C191,IF(AND(Data!$N$17=3,Data!D191&lt;&gt;""),Data!D191,IF(AND(Data!$N$17=4,Data!E191&lt;&gt;""),Data!E191,IF(AND(Data!$N$17=5,Data!F191&lt;&gt;""),Data!F191,IF(AND(Data!$N$17=6,Data!G191&lt;&gt;""),Data!G191,IF(AND(Data!$N$17=7,Data!H191&lt;&gt;""),Data!H191,IF(AND(Data!$N$17=8,Data!I191&lt;&gt;""),Data!I191,IF(AND(Data!$N$17=9,Data!J191&lt;&gt;""),Data!J191,IF(AND(Data!$N$17=10,Data!K191&lt;&gt;""),Data!K191,""))))))))))</f>
        <v/>
      </c>
    </row>
    <row r="194" spans="1:3" x14ac:dyDescent="0.15">
      <c r="A194" t="str">
        <f t="shared" si="2"/>
        <v/>
      </c>
      <c r="B194" s="83" t="str">
        <f>IF(AND(Data!$N$16=1,Data!B192&lt;&gt;""),Data!B192,IF(AND(Data!$N$16=2,Data!C192&lt;&gt;""),Data!C192,IF(AND(Data!$N$16=3,Data!D192&lt;&gt;""),Data!D192,IF(AND(Data!$N$16=4,Data!E192&lt;&gt;""),Data!E192,IF(AND(Data!$N$16=5,Data!F192&lt;&gt;""),Data!F192,IF(AND(Data!$N$16=6,Data!G192&lt;&gt;""),Data!G192,IF(AND(Data!$N$16=7,Data!H192&lt;&gt;""),Data!H192,IF(AND(Data!$N$16=8,Data!I192&lt;&gt;""),Data!I192,IF(AND(Data!$N$16=9,Data!J192&lt;&gt;""),Data!J192,IF(AND(Data!$N$16=10,Data!K192&lt;&gt;""),Data!K192,""))))))))))</f>
        <v/>
      </c>
      <c r="C194" s="83" t="str">
        <f>IF(AND(Data!$N$17=1,Data!B192&lt;&gt;""),Data!B192,IF(AND(Data!$N$17=2,Data!C192&lt;&gt;""),Data!C192,IF(AND(Data!$N$17=3,Data!D192&lt;&gt;""),Data!D192,IF(AND(Data!$N$17=4,Data!E192&lt;&gt;""),Data!E192,IF(AND(Data!$N$17=5,Data!F192&lt;&gt;""),Data!F192,IF(AND(Data!$N$17=6,Data!G192&lt;&gt;""),Data!G192,IF(AND(Data!$N$17=7,Data!H192&lt;&gt;""),Data!H192,IF(AND(Data!$N$17=8,Data!I192&lt;&gt;""),Data!I192,IF(AND(Data!$N$17=9,Data!J192&lt;&gt;""),Data!J192,IF(AND(Data!$N$17=10,Data!K192&lt;&gt;""),Data!K192,""))))))))))</f>
        <v/>
      </c>
    </row>
    <row r="195" spans="1:3" x14ac:dyDescent="0.15">
      <c r="A195" t="str">
        <f t="shared" si="2"/>
        <v/>
      </c>
      <c r="B195" s="83" t="str">
        <f>IF(AND(Data!$N$16=1,Data!B193&lt;&gt;""),Data!B193,IF(AND(Data!$N$16=2,Data!C193&lt;&gt;""),Data!C193,IF(AND(Data!$N$16=3,Data!D193&lt;&gt;""),Data!D193,IF(AND(Data!$N$16=4,Data!E193&lt;&gt;""),Data!E193,IF(AND(Data!$N$16=5,Data!F193&lt;&gt;""),Data!F193,IF(AND(Data!$N$16=6,Data!G193&lt;&gt;""),Data!G193,IF(AND(Data!$N$16=7,Data!H193&lt;&gt;""),Data!H193,IF(AND(Data!$N$16=8,Data!I193&lt;&gt;""),Data!I193,IF(AND(Data!$N$16=9,Data!J193&lt;&gt;""),Data!J193,IF(AND(Data!$N$16=10,Data!K193&lt;&gt;""),Data!K193,""))))))))))</f>
        <v/>
      </c>
      <c r="C195" s="83" t="str">
        <f>IF(AND(Data!$N$17=1,Data!B193&lt;&gt;""),Data!B193,IF(AND(Data!$N$17=2,Data!C193&lt;&gt;""),Data!C193,IF(AND(Data!$N$17=3,Data!D193&lt;&gt;""),Data!D193,IF(AND(Data!$N$17=4,Data!E193&lt;&gt;""),Data!E193,IF(AND(Data!$N$17=5,Data!F193&lt;&gt;""),Data!F193,IF(AND(Data!$N$17=6,Data!G193&lt;&gt;""),Data!G193,IF(AND(Data!$N$17=7,Data!H193&lt;&gt;""),Data!H193,IF(AND(Data!$N$17=8,Data!I193&lt;&gt;""),Data!I193,IF(AND(Data!$N$17=9,Data!J193&lt;&gt;""),Data!J193,IF(AND(Data!$N$17=10,Data!K193&lt;&gt;""),Data!K193,""))))))))))</f>
        <v/>
      </c>
    </row>
    <row r="196" spans="1:3" x14ac:dyDescent="0.15">
      <c r="A196" t="str">
        <f t="shared" si="2"/>
        <v/>
      </c>
      <c r="B196" s="83" t="str">
        <f>IF(AND(Data!$N$16=1,Data!B194&lt;&gt;""),Data!B194,IF(AND(Data!$N$16=2,Data!C194&lt;&gt;""),Data!C194,IF(AND(Data!$N$16=3,Data!D194&lt;&gt;""),Data!D194,IF(AND(Data!$N$16=4,Data!E194&lt;&gt;""),Data!E194,IF(AND(Data!$N$16=5,Data!F194&lt;&gt;""),Data!F194,IF(AND(Data!$N$16=6,Data!G194&lt;&gt;""),Data!G194,IF(AND(Data!$N$16=7,Data!H194&lt;&gt;""),Data!H194,IF(AND(Data!$N$16=8,Data!I194&lt;&gt;""),Data!I194,IF(AND(Data!$N$16=9,Data!J194&lt;&gt;""),Data!J194,IF(AND(Data!$N$16=10,Data!K194&lt;&gt;""),Data!K194,""))))))))))</f>
        <v/>
      </c>
      <c r="C196" s="83" t="str">
        <f>IF(AND(Data!$N$17=1,Data!B194&lt;&gt;""),Data!B194,IF(AND(Data!$N$17=2,Data!C194&lt;&gt;""),Data!C194,IF(AND(Data!$N$17=3,Data!D194&lt;&gt;""),Data!D194,IF(AND(Data!$N$17=4,Data!E194&lt;&gt;""),Data!E194,IF(AND(Data!$N$17=5,Data!F194&lt;&gt;""),Data!F194,IF(AND(Data!$N$17=6,Data!G194&lt;&gt;""),Data!G194,IF(AND(Data!$N$17=7,Data!H194&lt;&gt;""),Data!H194,IF(AND(Data!$N$17=8,Data!I194&lt;&gt;""),Data!I194,IF(AND(Data!$N$17=9,Data!J194&lt;&gt;""),Data!J194,IF(AND(Data!$N$17=10,Data!K194&lt;&gt;""),Data!K194,""))))))))))</f>
        <v/>
      </c>
    </row>
    <row r="197" spans="1:3" x14ac:dyDescent="0.15">
      <c r="A197" t="str">
        <f t="shared" si="2"/>
        <v/>
      </c>
      <c r="B197" s="83" t="str">
        <f>IF(AND(Data!$N$16=1,Data!B195&lt;&gt;""),Data!B195,IF(AND(Data!$N$16=2,Data!C195&lt;&gt;""),Data!C195,IF(AND(Data!$N$16=3,Data!D195&lt;&gt;""),Data!D195,IF(AND(Data!$N$16=4,Data!E195&lt;&gt;""),Data!E195,IF(AND(Data!$N$16=5,Data!F195&lt;&gt;""),Data!F195,IF(AND(Data!$N$16=6,Data!G195&lt;&gt;""),Data!G195,IF(AND(Data!$N$16=7,Data!H195&lt;&gt;""),Data!H195,IF(AND(Data!$N$16=8,Data!I195&lt;&gt;""),Data!I195,IF(AND(Data!$N$16=9,Data!J195&lt;&gt;""),Data!J195,IF(AND(Data!$N$16=10,Data!K195&lt;&gt;""),Data!K195,""))))))))))</f>
        <v/>
      </c>
      <c r="C197" s="83" t="str">
        <f>IF(AND(Data!$N$17=1,Data!B195&lt;&gt;""),Data!B195,IF(AND(Data!$N$17=2,Data!C195&lt;&gt;""),Data!C195,IF(AND(Data!$N$17=3,Data!D195&lt;&gt;""),Data!D195,IF(AND(Data!$N$17=4,Data!E195&lt;&gt;""),Data!E195,IF(AND(Data!$N$17=5,Data!F195&lt;&gt;""),Data!F195,IF(AND(Data!$N$17=6,Data!G195&lt;&gt;""),Data!G195,IF(AND(Data!$N$17=7,Data!H195&lt;&gt;""),Data!H195,IF(AND(Data!$N$17=8,Data!I195&lt;&gt;""),Data!I195,IF(AND(Data!$N$17=9,Data!J195&lt;&gt;""),Data!J195,IF(AND(Data!$N$17=10,Data!K195&lt;&gt;""),Data!K195,""))))))))))</f>
        <v/>
      </c>
    </row>
    <row r="198" spans="1:3" x14ac:dyDescent="0.15">
      <c r="A198" t="str">
        <f t="shared" si="2"/>
        <v/>
      </c>
      <c r="B198" s="83" t="str">
        <f>IF(AND(Data!$N$16=1,Data!B196&lt;&gt;""),Data!B196,IF(AND(Data!$N$16=2,Data!C196&lt;&gt;""),Data!C196,IF(AND(Data!$N$16=3,Data!D196&lt;&gt;""),Data!D196,IF(AND(Data!$N$16=4,Data!E196&lt;&gt;""),Data!E196,IF(AND(Data!$N$16=5,Data!F196&lt;&gt;""),Data!F196,IF(AND(Data!$N$16=6,Data!G196&lt;&gt;""),Data!G196,IF(AND(Data!$N$16=7,Data!H196&lt;&gt;""),Data!H196,IF(AND(Data!$N$16=8,Data!I196&lt;&gt;""),Data!I196,IF(AND(Data!$N$16=9,Data!J196&lt;&gt;""),Data!J196,IF(AND(Data!$N$16=10,Data!K196&lt;&gt;""),Data!K196,""))))))))))</f>
        <v/>
      </c>
      <c r="C198" s="83" t="str">
        <f>IF(AND(Data!$N$17=1,Data!B196&lt;&gt;""),Data!B196,IF(AND(Data!$N$17=2,Data!C196&lt;&gt;""),Data!C196,IF(AND(Data!$N$17=3,Data!D196&lt;&gt;""),Data!D196,IF(AND(Data!$N$17=4,Data!E196&lt;&gt;""),Data!E196,IF(AND(Data!$N$17=5,Data!F196&lt;&gt;""),Data!F196,IF(AND(Data!$N$17=6,Data!G196&lt;&gt;""),Data!G196,IF(AND(Data!$N$17=7,Data!H196&lt;&gt;""),Data!H196,IF(AND(Data!$N$17=8,Data!I196&lt;&gt;""),Data!I196,IF(AND(Data!$N$17=9,Data!J196&lt;&gt;""),Data!J196,IF(AND(Data!$N$17=10,Data!K196&lt;&gt;""),Data!K196,""))))))))))</f>
        <v/>
      </c>
    </row>
    <row r="199" spans="1:3" x14ac:dyDescent="0.15">
      <c r="A199" t="str">
        <f t="shared" ref="A199:A204" si="3">IF(AND(B199&lt;&gt;""),1+A198,"")</f>
        <v/>
      </c>
      <c r="B199" s="83" t="str">
        <f>IF(AND(Data!$N$16=1,Data!B197&lt;&gt;""),Data!B197,IF(AND(Data!$N$16=2,Data!C197&lt;&gt;""),Data!C197,IF(AND(Data!$N$16=3,Data!D197&lt;&gt;""),Data!D197,IF(AND(Data!$N$16=4,Data!E197&lt;&gt;""),Data!E197,IF(AND(Data!$N$16=5,Data!F197&lt;&gt;""),Data!F197,IF(AND(Data!$N$16=6,Data!G197&lt;&gt;""),Data!G197,IF(AND(Data!$N$16=7,Data!H197&lt;&gt;""),Data!H197,IF(AND(Data!$N$16=8,Data!I197&lt;&gt;""),Data!I197,IF(AND(Data!$N$16=9,Data!J197&lt;&gt;""),Data!J197,IF(AND(Data!$N$16=10,Data!K197&lt;&gt;""),Data!K197,""))))))))))</f>
        <v/>
      </c>
      <c r="C199" s="83" t="str">
        <f>IF(AND(Data!$N$17=1,Data!B197&lt;&gt;""),Data!B197,IF(AND(Data!$N$17=2,Data!C197&lt;&gt;""),Data!C197,IF(AND(Data!$N$17=3,Data!D197&lt;&gt;""),Data!D197,IF(AND(Data!$N$17=4,Data!E197&lt;&gt;""),Data!E197,IF(AND(Data!$N$17=5,Data!F197&lt;&gt;""),Data!F197,IF(AND(Data!$N$17=6,Data!G197&lt;&gt;""),Data!G197,IF(AND(Data!$N$17=7,Data!H197&lt;&gt;""),Data!H197,IF(AND(Data!$N$17=8,Data!I197&lt;&gt;""),Data!I197,IF(AND(Data!$N$17=9,Data!J197&lt;&gt;""),Data!J197,IF(AND(Data!$N$17=10,Data!K197&lt;&gt;""),Data!K197,""))))))))))</f>
        <v/>
      </c>
    </row>
    <row r="200" spans="1:3" x14ac:dyDescent="0.15">
      <c r="A200" t="str">
        <f t="shared" si="3"/>
        <v/>
      </c>
      <c r="B200" s="83" t="str">
        <f>IF(AND(Data!$N$16=1,Data!B198&lt;&gt;""),Data!B198,IF(AND(Data!$N$16=2,Data!C198&lt;&gt;""),Data!C198,IF(AND(Data!$N$16=3,Data!D198&lt;&gt;""),Data!D198,IF(AND(Data!$N$16=4,Data!E198&lt;&gt;""),Data!E198,IF(AND(Data!$N$16=5,Data!F198&lt;&gt;""),Data!F198,IF(AND(Data!$N$16=6,Data!G198&lt;&gt;""),Data!G198,IF(AND(Data!$N$16=7,Data!H198&lt;&gt;""),Data!H198,IF(AND(Data!$N$16=8,Data!I198&lt;&gt;""),Data!I198,IF(AND(Data!$N$16=9,Data!J198&lt;&gt;""),Data!J198,IF(AND(Data!$N$16=10,Data!K198&lt;&gt;""),Data!K198,""))))))))))</f>
        <v/>
      </c>
      <c r="C200" s="83" t="str">
        <f>IF(AND(Data!$N$17=1,Data!B198&lt;&gt;""),Data!B198,IF(AND(Data!$N$17=2,Data!C198&lt;&gt;""),Data!C198,IF(AND(Data!$N$17=3,Data!D198&lt;&gt;""),Data!D198,IF(AND(Data!$N$17=4,Data!E198&lt;&gt;""),Data!E198,IF(AND(Data!$N$17=5,Data!F198&lt;&gt;""),Data!F198,IF(AND(Data!$N$17=6,Data!G198&lt;&gt;""),Data!G198,IF(AND(Data!$N$17=7,Data!H198&lt;&gt;""),Data!H198,IF(AND(Data!$N$17=8,Data!I198&lt;&gt;""),Data!I198,IF(AND(Data!$N$17=9,Data!J198&lt;&gt;""),Data!J198,IF(AND(Data!$N$17=10,Data!K198&lt;&gt;""),Data!K198,""))))))))))</f>
        <v/>
      </c>
    </row>
    <row r="201" spans="1:3" x14ac:dyDescent="0.15">
      <c r="A201" t="str">
        <f t="shared" si="3"/>
        <v/>
      </c>
      <c r="B201" s="83" t="str">
        <f>IF(AND(Data!$N$16=1,Data!B199&lt;&gt;""),Data!B199,IF(AND(Data!$N$16=2,Data!C199&lt;&gt;""),Data!C199,IF(AND(Data!$N$16=3,Data!D199&lt;&gt;""),Data!D199,IF(AND(Data!$N$16=4,Data!E199&lt;&gt;""),Data!E199,IF(AND(Data!$N$16=5,Data!F199&lt;&gt;""),Data!F199,IF(AND(Data!$N$16=6,Data!G199&lt;&gt;""),Data!G199,IF(AND(Data!$N$16=7,Data!H199&lt;&gt;""),Data!H199,IF(AND(Data!$N$16=8,Data!I199&lt;&gt;""),Data!I199,IF(AND(Data!$N$16=9,Data!J199&lt;&gt;""),Data!J199,IF(AND(Data!$N$16=10,Data!K199&lt;&gt;""),Data!K199,""))))))))))</f>
        <v/>
      </c>
      <c r="C201" s="83" t="str">
        <f>IF(AND(Data!$N$17=1,Data!B199&lt;&gt;""),Data!B199,IF(AND(Data!$N$17=2,Data!C199&lt;&gt;""),Data!C199,IF(AND(Data!$N$17=3,Data!D199&lt;&gt;""),Data!D199,IF(AND(Data!$N$17=4,Data!E199&lt;&gt;""),Data!E199,IF(AND(Data!$N$17=5,Data!F199&lt;&gt;""),Data!F199,IF(AND(Data!$N$17=6,Data!G199&lt;&gt;""),Data!G199,IF(AND(Data!$N$17=7,Data!H199&lt;&gt;""),Data!H199,IF(AND(Data!$N$17=8,Data!I199&lt;&gt;""),Data!I199,IF(AND(Data!$N$17=9,Data!J199&lt;&gt;""),Data!J199,IF(AND(Data!$N$17=10,Data!K199&lt;&gt;""),Data!K199,""))))))))))</f>
        <v/>
      </c>
    </row>
    <row r="202" spans="1:3" x14ac:dyDescent="0.15">
      <c r="A202" t="str">
        <f t="shared" si="3"/>
        <v/>
      </c>
      <c r="B202" s="83" t="str">
        <f>IF(AND(Data!$N$16=1,Data!B200&lt;&gt;""),Data!B200,IF(AND(Data!$N$16=2,Data!C200&lt;&gt;""),Data!C200,IF(AND(Data!$N$16=3,Data!D200&lt;&gt;""),Data!D200,IF(AND(Data!$N$16=4,Data!E200&lt;&gt;""),Data!E200,IF(AND(Data!$N$16=5,Data!F200&lt;&gt;""),Data!F200,IF(AND(Data!$N$16=6,Data!G200&lt;&gt;""),Data!G200,IF(AND(Data!$N$16=7,Data!H200&lt;&gt;""),Data!H200,IF(AND(Data!$N$16=8,Data!I200&lt;&gt;""),Data!I200,IF(AND(Data!$N$16=9,Data!J200&lt;&gt;""),Data!J200,IF(AND(Data!$N$16=10,Data!K200&lt;&gt;""),Data!K200,""))))))))))</f>
        <v/>
      </c>
      <c r="C202" s="83" t="str">
        <f>IF(AND(Data!$N$17=1,Data!B200&lt;&gt;""),Data!B200,IF(AND(Data!$N$17=2,Data!C200&lt;&gt;""),Data!C200,IF(AND(Data!$N$17=3,Data!D200&lt;&gt;""),Data!D200,IF(AND(Data!$N$17=4,Data!E200&lt;&gt;""),Data!E200,IF(AND(Data!$N$17=5,Data!F200&lt;&gt;""),Data!F200,IF(AND(Data!$N$17=6,Data!G200&lt;&gt;""),Data!G200,IF(AND(Data!$N$17=7,Data!H200&lt;&gt;""),Data!H200,IF(AND(Data!$N$17=8,Data!I200&lt;&gt;""),Data!I200,IF(AND(Data!$N$17=9,Data!J200&lt;&gt;""),Data!J200,IF(AND(Data!$N$17=10,Data!K200&lt;&gt;""),Data!K200,""))))))))))</f>
        <v/>
      </c>
    </row>
    <row r="203" spans="1:3" x14ac:dyDescent="0.15">
      <c r="A203" t="str">
        <f t="shared" si="3"/>
        <v/>
      </c>
      <c r="B203" s="83" t="str">
        <f>IF(AND(Data!$N$16=1,Data!B201&lt;&gt;""),Data!B201,IF(AND(Data!$N$16=2,Data!C201&lt;&gt;""),Data!C201,IF(AND(Data!$N$16=3,Data!D201&lt;&gt;""),Data!D201,IF(AND(Data!$N$16=4,Data!E201&lt;&gt;""),Data!E201,IF(AND(Data!$N$16=5,Data!F201&lt;&gt;""),Data!F201,IF(AND(Data!$N$16=6,Data!G201&lt;&gt;""),Data!G201,IF(AND(Data!$N$16=7,Data!H201&lt;&gt;""),Data!H201,IF(AND(Data!$N$16=8,Data!I201&lt;&gt;""),Data!I201,IF(AND(Data!$N$16=9,Data!J201&lt;&gt;""),Data!J201,IF(AND(Data!$N$16=10,Data!K201&lt;&gt;""),Data!K201,""))))))))))</f>
        <v/>
      </c>
      <c r="C203" s="83" t="str">
        <f>IF(AND(Data!$N$17=1,Data!B201&lt;&gt;""),Data!B201,IF(AND(Data!$N$17=2,Data!C201&lt;&gt;""),Data!C201,IF(AND(Data!$N$17=3,Data!D201&lt;&gt;""),Data!D201,IF(AND(Data!$N$17=4,Data!E201&lt;&gt;""),Data!E201,IF(AND(Data!$N$17=5,Data!F201&lt;&gt;""),Data!F201,IF(AND(Data!$N$17=6,Data!G201&lt;&gt;""),Data!G201,IF(AND(Data!$N$17=7,Data!H201&lt;&gt;""),Data!H201,IF(AND(Data!$N$17=8,Data!I201&lt;&gt;""),Data!I201,IF(AND(Data!$N$17=9,Data!J201&lt;&gt;""),Data!J201,IF(AND(Data!$N$17=10,Data!K201&lt;&gt;""),Data!K201,""))))))))))</f>
        <v/>
      </c>
    </row>
    <row r="204" spans="1:3" x14ac:dyDescent="0.15">
      <c r="A204" t="str">
        <f t="shared" si="3"/>
        <v/>
      </c>
      <c r="B204" s="83" t="str">
        <f>IF(AND(Data!$N$16=1,Data!B202&lt;&gt;""),Data!B202,IF(AND(Data!$N$16=2,Data!C202&lt;&gt;""),Data!C202,IF(AND(Data!$N$16=3,Data!D202&lt;&gt;""),Data!D202,IF(AND(Data!$N$16=4,Data!E202&lt;&gt;""),Data!E202,IF(AND(Data!$N$16=5,Data!F202&lt;&gt;""),Data!F202,IF(AND(Data!$N$16=6,Data!G202&lt;&gt;""),Data!G202,IF(AND(Data!$N$16=7,Data!H202&lt;&gt;""),Data!H202,IF(AND(Data!$N$16=8,Data!I202&lt;&gt;""),Data!I202,IF(AND(Data!$N$16=9,Data!J202&lt;&gt;""),Data!J202,IF(AND(Data!$N$16=10,Data!K202&lt;&gt;""),Data!K202,""))))))))))</f>
        <v/>
      </c>
      <c r="C204" s="83" t="str">
        <f>IF(AND(Data!$N$17=1,Data!B202&lt;&gt;""),Data!B202,IF(AND(Data!$N$17=2,Data!C202&lt;&gt;""),Data!C202,IF(AND(Data!$N$17=3,Data!D202&lt;&gt;""),Data!D202,IF(AND(Data!$N$17=4,Data!E202&lt;&gt;""),Data!E202,IF(AND(Data!$N$17=5,Data!F202&lt;&gt;""),Data!F202,IF(AND(Data!$N$17=6,Data!G202&lt;&gt;""),Data!G202,IF(AND(Data!$N$17=7,Data!H202&lt;&gt;""),Data!H202,IF(AND(Data!$N$17=8,Data!I202&lt;&gt;""),Data!I202,IF(AND(Data!$N$17=9,Data!J202&lt;&gt;""),Data!J202,IF(AND(Data!$N$17=10,Data!K202&lt;&gt;""),Data!K202,""))))))))))</f>
        <v/>
      </c>
    </row>
    <row r="205" spans="1:3" s="112" customFormat="1" hidden="1" x14ac:dyDescent="0.15">
      <c r="B205" s="83" t="str">
        <f>IF(AND(Data!$N$16&lt;&gt;"",Data!$N$17&lt;&gt;""),"",0)</f>
        <v/>
      </c>
      <c r="C205" s="83" t="str">
        <f>IF(AND(Data!$N$16&lt;&gt;"",Data!$N$17&lt;&gt;""),"",0)</f>
        <v/>
      </c>
    </row>
  </sheetData>
  <sheetProtection sheet="1" scenarios="1"/>
  <mergeCells count="4">
    <mergeCell ref="E23:I23"/>
    <mergeCell ref="E33:F33"/>
    <mergeCell ref="H33:I33"/>
    <mergeCell ref="C1:G1"/>
  </mergeCells>
  <phoneticPr fontId="0" type="noConversion"/>
  <pageMargins left="0.75" right="0.75" top="1" bottom="1" header="0.5" footer="0.5"/>
  <pageSetup orientation="portrait"/>
  <ignoredErrors>
    <ignoredError sqref="B4:C4 B5:C205 I26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W208"/>
  <sheetViews>
    <sheetView topLeftCell="G1" zoomScale="130" zoomScaleNormal="130" workbookViewId="0">
      <selection activeCell="R4" sqref="R4"/>
    </sheetView>
  </sheetViews>
  <sheetFormatPr baseColWidth="10" defaultColWidth="8.83203125" defaultRowHeight="13" x14ac:dyDescent="0.15"/>
  <cols>
    <col min="2" max="3" width="9.1640625" hidden="1" customWidth="1"/>
    <col min="4" max="4" width="11.6640625" customWidth="1"/>
    <col min="5" max="6" width="9.1640625" hidden="1" customWidth="1"/>
    <col min="15" max="15" width="12.33203125" customWidth="1"/>
    <col min="16" max="16" width="12.1640625" customWidth="1"/>
    <col min="17" max="17" width="0" hidden="1" customWidth="1"/>
    <col min="18" max="18" width="13.33203125" customWidth="1"/>
  </cols>
  <sheetData>
    <row r="1" spans="2:23" ht="16" x14ac:dyDescent="0.2">
      <c r="G1" s="182" t="s">
        <v>64</v>
      </c>
      <c r="H1" s="193"/>
      <c r="I1" s="193"/>
      <c r="J1" s="193"/>
      <c r="K1" s="193"/>
      <c r="L1" s="193"/>
      <c r="M1" s="193"/>
      <c r="N1" s="194"/>
      <c r="O1" s="7"/>
      <c r="P1" s="7"/>
      <c r="Q1" s="7"/>
      <c r="R1" s="8"/>
      <c r="S1" s="9"/>
      <c r="T1" s="9"/>
      <c r="U1" s="9"/>
      <c r="V1" s="9"/>
      <c r="W1" s="9"/>
    </row>
    <row r="2" spans="2:23" x14ac:dyDescent="0.15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23" x14ac:dyDescent="0.15">
      <c r="C3" s="10"/>
      <c r="D3" s="9"/>
      <c r="E3" s="9"/>
      <c r="F3" s="9"/>
      <c r="G3" s="9"/>
      <c r="H3" s="9"/>
      <c r="I3" s="9"/>
      <c r="J3" s="9"/>
      <c r="K3" s="9"/>
      <c r="M3" s="9"/>
      <c r="N3" s="9"/>
      <c r="O3" s="9"/>
      <c r="P3" s="9"/>
      <c r="Q3" s="9"/>
    </row>
    <row r="4" spans="2:23" x14ac:dyDescent="0.15">
      <c r="C4" s="9"/>
      <c r="D4" s="1" t="s">
        <v>6</v>
      </c>
      <c r="E4" s="11" t="s">
        <v>4</v>
      </c>
      <c r="F4" s="11" t="s">
        <v>5</v>
      </c>
      <c r="G4" s="9"/>
      <c r="I4" s="9"/>
      <c r="L4" s="12"/>
      <c r="M4" s="9"/>
      <c r="N4" s="9"/>
      <c r="O4" s="9"/>
      <c r="P4" s="86" t="s">
        <v>91</v>
      </c>
      <c r="Q4" s="9"/>
      <c r="R4" s="86" t="str">
        <f ca="1">IF(D5&lt;&gt;"",Regression!C4,"")</f>
        <v>Amount $</v>
      </c>
    </row>
    <row r="5" spans="2:23" x14ac:dyDescent="0.15">
      <c r="B5">
        <f>IF(Regression!B5&lt;&gt;"",Regression!B5,"")</f>
        <v>28</v>
      </c>
      <c r="C5">
        <f>IF(Regression!C5&lt;&gt;"",Regression!C5,"")</f>
        <v>1837</v>
      </c>
      <c r="D5" s="13">
        <f ca="1">IF(AND(B5&lt;&gt;"",C5&lt;&gt;""),C5-($Q$5*B5+$Q$6),"")</f>
        <v>-1744.5272201203488</v>
      </c>
      <c r="E5" s="14">
        <f t="array" aca="1" ref="E5" ca="1">IF(D5&lt;&gt;"",(SUM(IF(D5&gt;Error,1,0))+1+(SUM(IF(D5=Error,1,0))-1)/2)/(n+1),"")</f>
        <v>9.0909090909090905E-3</v>
      </c>
      <c r="F5" s="14">
        <f ca="1">IF(E5&lt;&gt;"",NORMSINV(E5),"")</f>
        <v>-2.3618944465849721</v>
      </c>
      <c r="G5" s="9"/>
      <c r="H5" s="9"/>
      <c r="I5" s="9"/>
      <c r="L5" s="9"/>
      <c r="M5" s="9"/>
      <c r="N5" s="9"/>
      <c r="O5" s="156" t="str">
        <f ca="1">IF(P5&lt;&gt;"",IF(ABS(P5)&gt;=2.6,"Check",""),"")</f>
        <v/>
      </c>
      <c r="P5" s="14">
        <f t="shared" ref="P5:P36" ca="1" si="0">IF(D5&lt;&gt;"",D5/(STDEV($D$5:$D$204)),"")</f>
        <v>-2.2168467871871376</v>
      </c>
      <c r="Q5" s="154">
        <f ca="1">Regression!F25</f>
        <v>58.691765943109544</v>
      </c>
      <c r="R5" s="27">
        <f ca="1">IF(P5&lt;&gt;"",Regression!C5,"")</f>
        <v>1837</v>
      </c>
    </row>
    <row r="6" spans="2:23" x14ac:dyDescent="0.15">
      <c r="B6">
        <f>IF(Regression!B6&lt;&gt;"",Regression!B6,"")</f>
        <v>29</v>
      </c>
      <c r="C6">
        <f>IF(Regression!C6&lt;&gt;"",Regression!C6,"")</f>
        <v>1923</v>
      </c>
      <c r="D6" s="13">
        <f t="shared" ref="D6:D69" ca="1" si="1">IF(AND(B6&lt;&gt;"",C6&lt;&gt;""),C6-($Q$5*B6+$Q$6),"")</f>
        <v>-1717.2189860634585</v>
      </c>
      <c r="E6" s="14">
        <f t="array" aca="1" ref="E6" ca="1">IF(D6&lt;&gt;"",(SUM(IF(D6&gt;Error,1,0))+1+(SUM(IF(D6=Error,1,0))-1)/2)/(n+1),"")</f>
        <v>1.8181818181818181E-2</v>
      </c>
      <c r="F6" s="14">
        <f t="shared" ref="F6:F69" ca="1" si="2">IF(E6&lt;&gt;"",NORMSINV(E6),"")</f>
        <v>-2.0928377985057733</v>
      </c>
      <c r="G6" s="9"/>
      <c r="H6" s="9"/>
      <c r="I6" s="9"/>
      <c r="O6" s="156" t="str">
        <f t="shared" ref="O6:O69" ca="1" si="3">IF(P6&lt;&gt;"",IF(ABS(P6)&gt;=2.6,"Check",""),"")</f>
        <v/>
      </c>
      <c r="P6" s="14">
        <f t="shared" ca="1" si="0"/>
        <v>-2.1821450237325122</v>
      </c>
      <c r="Q6" s="155">
        <f ca="1">Regression!F26</f>
        <v>1938.1577737132816</v>
      </c>
      <c r="R6" s="27">
        <f ca="1">IF(P6&lt;&gt;"",Regression!C6,"")</f>
        <v>1923</v>
      </c>
    </row>
    <row r="7" spans="2:23" x14ac:dyDescent="0.15">
      <c r="B7">
        <f>IF(Regression!B7&lt;&gt;"",Regression!B7,"")</f>
        <v>21</v>
      </c>
      <c r="C7">
        <f>IF(Regression!C7&lt;&gt;"",Regression!C7,"")</f>
        <v>2448</v>
      </c>
      <c r="D7" s="13">
        <f t="shared" ca="1" si="1"/>
        <v>-722.68485851858213</v>
      </c>
      <c r="E7" s="14">
        <f t="array" aca="1" ref="E7" ca="1">IF(D7&lt;&gt;"",(SUM(IF(D7&gt;Error,1,0))+1+(SUM(IF(D7=Error,1,0))-1)/2)/(n+1),"")</f>
        <v>0.19090909090909092</v>
      </c>
      <c r="F7" s="14">
        <f t="shared" ca="1" si="2"/>
        <v>-0.87455114194530725</v>
      </c>
      <c r="G7" s="9"/>
      <c r="O7" s="156" t="str">
        <f t="shared" ca="1" si="3"/>
        <v/>
      </c>
      <c r="P7" s="14">
        <f t="shared" ca="1" si="0"/>
        <v>-0.91834715347415907</v>
      </c>
      <c r="Q7" s="155">
        <f>Regression!F27</f>
        <v>0</v>
      </c>
      <c r="R7" s="27">
        <f ca="1">IF(P7&lt;&gt;"",Regression!C7,"")</f>
        <v>2448</v>
      </c>
    </row>
    <row r="8" spans="2:23" x14ac:dyDescent="0.15">
      <c r="B8">
        <f>IF(Regression!B8&lt;&gt;"",Regression!B8,"")</f>
        <v>26</v>
      </c>
      <c r="C8">
        <f>IF(Regression!C8&lt;&gt;"",Regression!C8,"")</f>
        <v>2477</v>
      </c>
      <c r="D8" s="13">
        <f t="shared" ca="1" si="1"/>
        <v>-987.14368823412951</v>
      </c>
      <c r="E8" s="14">
        <f t="array" aca="1" ref="E8" ca="1">IF(D8&lt;&gt;"",(SUM(IF(D8&gt;Error,1,0))+1+(SUM(IF(D8=Error,1,0))-1)/2)/(n+1),"")</f>
        <v>0.12727272727272726</v>
      </c>
      <c r="F8" s="14">
        <f t="shared" ca="1" si="2"/>
        <v>-1.1393781759359909</v>
      </c>
      <c r="G8" s="9"/>
      <c r="L8" s="9"/>
      <c r="M8" s="9"/>
      <c r="N8" s="9"/>
      <c r="O8" s="156" t="str">
        <f t="shared" ca="1" si="3"/>
        <v/>
      </c>
      <c r="P8" s="14">
        <f t="shared" ca="1" si="0"/>
        <v>-1.2544065168572867</v>
      </c>
      <c r="Q8" s="155">
        <f ca="1">Regression!F28</f>
        <v>0.34223835298522925</v>
      </c>
      <c r="R8" s="27">
        <f ca="1">IF(P8&lt;&gt;"",Regression!C8,"")</f>
        <v>2477</v>
      </c>
    </row>
    <row r="9" spans="2:23" x14ac:dyDescent="0.15">
      <c r="B9">
        <f>IF(Regression!B9&lt;&gt;"",Regression!B9,"")</f>
        <v>26</v>
      </c>
      <c r="C9">
        <f>IF(Regression!C9&lt;&gt;"",Regression!C9,"")</f>
        <v>2512</v>
      </c>
      <c r="D9" s="13">
        <f t="shared" ca="1" si="1"/>
        <v>-952.14368823412951</v>
      </c>
      <c r="E9" s="14">
        <f t="array" aca="1" ref="E9" ca="1">IF(D9&lt;&gt;"",(SUM(IF(D9&gt;Error,1,0))+1+(SUM(IF(D9=Error,1,0))-1)/2)/(n+1),"")</f>
        <v>0.14545454545454545</v>
      </c>
      <c r="F9" s="14">
        <f t="shared" ca="1" si="2"/>
        <v>-1.0561294201171838</v>
      </c>
      <c r="G9" s="9"/>
      <c r="L9" s="9"/>
      <c r="M9" s="9"/>
      <c r="N9" s="9"/>
      <c r="O9" s="156" t="str">
        <f t="shared" ca="1" si="3"/>
        <v/>
      </c>
      <c r="P9" s="14">
        <f t="shared" ca="1" si="0"/>
        <v>-1.2099304911142219</v>
      </c>
      <c r="Q9" s="155">
        <f>Regression!F29</f>
        <v>0</v>
      </c>
      <c r="R9" s="27">
        <f ca="1">IF(P9&lt;&gt;"",Regression!C9,"")</f>
        <v>2512</v>
      </c>
    </row>
    <row r="10" spans="2:23" x14ac:dyDescent="0.15">
      <c r="B10">
        <f>IF(Regression!B10&lt;&gt;"",Regression!B10,"")</f>
        <v>21</v>
      </c>
      <c r="C10">
        <f>IF(Regression!C10&lt;&gt;"",Regression!C10,"")</f>
        <v>2514</v>
      </c>
      <c r="D10" s="13">
        <f t="shared" ca="1" si="1"/>
        <v>-656.68485851858213</v>
      </c>
      <c r="E10" s="14">
        <f t="array" aca="1" ref="E10" ca="1">IF(D10&lt;&gt;"",(SUM(IF(D10&gt;Error,1,0))+1+(SUM(IF(D10=Error,1,0))-1)/2)/(n+1),"")</f>
        <v>0.22727272727272727</v>
      </c>
      <c r="F10" s="14">
        <f t="shared" ca="1" si="2"/>
        <v>-0.74785859476330196</v>
      </c>
      <c r="G10" s="9"/>
      <c r="H10" s="9"/>
      <c r="I10" s="9"/>
      <c r="J10" s="9"/>
      <c r="K10" s="9"/>
      <c r="L10" s="9"/>
      <c r="M10" s="9"/>
      <c r="N10" s="9"/>
      <c r="O10" s="156" t="str">
        <f t="shared" ca="1" si="3"/>
        <v/>
      </c>
      <c r="P10" s="14">
        <f t="shared" ca="1" si="0"/>
        <v>-0.83447807635866555</v>
      </c>
      <c r="Q10" s="155" t="str">
        <f>Regression!F30</f>
        <v>Std. Dev. X</v>
      </c>
      <c r="R10" s="27">
        <f ca="1">IF(P10&lt;&gt;"",Regression!C10,"")</f>
        <v>2514</v>
      </c>
    </row>
    <row r="11" spans="2:23" x14ac:dyDescent="0.15">
      <c r="B11">
        <f>IF(Regression!B11&lt;&gt;"",Regression!B11,"")</f>
        <v>23</v>
      </c>
      <c r="C11">
        <f>IF(Regression!C11&lt;&gt;"",Regression!C11,"")</f>
        <v>2544</v>
      </c>
      <c r="D11" s="13">
        <f t="shared" ca="1" si="1"/>
        <v>-744.06839040480099</v>
      </c>
      <c r="E11" s="14">
        <f t="array" aca="1" ref="E11" ca="1">IF(D11&lt;&gt;"",(SUM(IF(D11&gt;Error,1,0))+1+(SUM(IF(D11=Error,1,0))-1)/2)/(n+1),"")</f>
        <v>0.18181818181818182</v>
      </c>
      <c r="F11" s="14">
        <f t="shared" ca="1" si="2"/>
        <v>-0.9084578685373853</v>
      </c>
      <c r="G11" s="9"/>
      <c r="H11" s="9"/>
      <c r="I11" s="9"/>
      <c r="J11" s="9"/>
      <c r="K11" s="9"/>
      <c r="L11" s="9"/>
      <c r="M11" s="9"/>
      <c r="N11" s="9"/>
      <c r="O11" s="156" t="str">
        <f t="shared" ca="1" si="3"/>
        <v/>
      </c>
      <c r="P11" s="14">
        <f t="shared" ca="1" si="0"/>
        <v>-0.94552013960699088</v>
      </c>
      <c r="Q11" s="155">
        <f ca="1">Regression!F31</f>
        <v>9.6715250190628925</v>
      </c>
      <c r="R11" s="27">
        <f ca="1">IF(P11&lt;&gt;"",Regression!C11,"")</f>
        <v>2544</v>
      </c>
    </row>
    <row r="12" spans="2:23" x14ac:dyDescent="0.15">
      <c r="B12">
        <f>IF(Regression!B12&lt;&gt;"",Regression!B12,"")</f>
        <v>29</v>
      </c>
      <c r="C12">
        <f>IF(Regression!C12&lt;&gt;"",Regression!C12,"")</f>
        <v>2578</v>
      </c>
      <c r="D12" s="13">
        <f t="shared" ca="1" si="1"/>
        <v>-1062.2189860634585</v>
      </c>
      <c r="E12" s="14">
        <f t="array" aca="1" ref="E12" ca="1">IF(D12&lt;&gt;"",(SUM(IF(D12&gt;Error,1,0))+1+(SUM(IF(D12=Error,1,0))-1)/2)/(n+1),"")</f>
        <v>0.1</v>
      </c>
      <c r="F12" s="14">
        <f t="shared" ca="1" si="2"/>
        <v>-1.2815515655446006</v>
      </c>
      <c r="G12" s="9"/>
      <c r="H12" s="9"/>
      <c r="I12" s="9"/>
      <c r="J12" s="9"/>
      <c r="K12" s="9"/>
      <c r="L12" s="9"/>
      <c r="M12" s="9"/>
      <c r="N12" s="9"/>
      <c r="O12" s="156" t="str">
        <f t="shared" ca="1" si="3"/>
        <v/>
      </c>
      <c r="P12" s="14">
        <f t="shared" ca="1" si="0"/>
        <v>-1.3498079705408719</v>
      </c>
      <c r="Q12" s="155">
        <f>Regression!F32</f>
        <v>0</v>
      </c>
      <c r="R12" s="27">
        <f ca="1">IF(P12&lt;&gt;"",Regression!C12,"")</f>
        <v>2578</v>
      </c>
    </row>
    <row r="13" spans="2:23" x14ac:dyDescent="0.15">
      <c r="B13">
        <f>IF(Regression!B13&lt;&gt;"",Regression!B13,"")</f>
        <v>32</v>
      </c>
      <c r="C13">
        <f>IF(Regression!C13&lt;&gt;"",Regression!C13,"")</f>
        <v>2583</v>
      </c>
      <c r="D13" s="13">
        <f t="shared" ca="1" si="1"/>
        <v>-1233.294283892787</v>
      </c>
      <c r="E13" s="14">
        <f t="array" aca="1" ref="E13" ca="1">IF(D13&lt;&gt;"",(SUM(IF(D13&gt;Error,1,0))+1+(SUM(IF(D13=Error,1,0))-1)/2)/(n+1),"")</f>
        <v>4.5454545454545456E-2</v>
      </c>
      <c r="F13" s="14">
        <f t="shared" ca="1" si="2"/>
        <v>-1.6906216295848977</v>
      </c>
      <c r="G13" s="9"/>
      <c r="H13" s="9"/>
      <c r="I13" s="9"/>
      <c r="J13" s="9"/>
      <c r="K13" s="9"/>
      <c r="L13" s="9"/>
      <c r="M13" s="9"/>
      <c r="N13" s="9"/>
      <c r="O13" s="156" t="str">
        <f t="shared" ca="1" si="3"/>
        <v/>
      </c>
      <c r="P13" s="14">
        <f t="shared" ca="1" si="0"/>
        <v>-1.56720080911972</v>
      </c>
      <c r="Q13" s="155">
        <f>Regression!F33</f>
        <v>0</v>
      </c>
      <c r="R13" s="27">
        <f ca="1">IF(P13&lt;&gt;"",Regression!C13,"")</f>
        <v>2583</v>
      </c>
    </row>
    <row r="14" spans="2:23" x14ac:dyDescent="0.15">
      <c r="B14">
        <f>IF(Regression!B14&lt;&gt;"",Regression!B14,"")</f>
        <v>31</v>
      </c>
      <c r="C14">
        <f>IF(Regression!C14&lt;&gt;"",Regression!C14,"")</f>
        <v>2600</v>
      </c>
      <c r="D14" s="13">
        <f t="shared" ca="1" si="1"/>
        <v>-1157.6025179496773</v>
      </c>
      <c r="E14" s="14">
        <f t="array" aca="1" ref="E14" ca="1">IF(D14&lt;&gt;"",(SUM(IF(D14&gt;Error,1,0))+1+(SUM(IF(D14=Error,1,0))-1)/2)/(n+1),"")</f>
        <v>7.7272727272727271E-2</v>
      </c>
      <c r="F14" s="14">
        <f t="shared" ca="1" si="2"/>
        <v>-1.4236581476939019</v>
      </c>
      <c r="G14" s="9"/>
      <c r="H14" s="9"/>
      <c r="I14" s="9"/>
      <c r="J14" s="9"/>
      <c r="K14" s="9"/>
      <c r="L14" s="9"/>
      <c r="M14" s="9"/>
      <c r="N14" s="9"/>
      <c r="O14" s="156" t="str">
        <f t="shared" ca="1" si="3"/>
        <v/>
      </c>
      <c r="P14" s="14">
        <f t="shared" ca="1" si="0"/>
        <v>-1.4710159825304694</v>
      </c>
      <c r="Q14" s="155">
        <f ca="1">Regression!F34</f>
        <v>790.60955785146234</v>
      </c>
      <c r="R14" s="27">
        <f ca="1">IF(P14&lt;&gt;"",Regression!C14,"")</f>
        <v>2600</v>
      </c>
    </row>
    <row r="15" spans="2:23" x14ac:dyDescent="0.15">
      <c r="B15">
        <f>IF(Regression!B15&lt;&gt;"",Regression!B15,"")</f>
        <v>31</v>
      </c>
      <c r="C15">
        <f>IF(Regression!C15&lt;&gt;"",Regression!C15,"")</f>
        <v>2600</v>
      </c>
      <c r="D15" s="13">
        <f t="shared" ca="1" si="1"/>
        <v>-1157.6025179496773</v>
      </c>
      <c r="E15" s="14">
        <f t="array" aca="1" ref="E15" ca="1">IF(D15&lt;&gt;"",(SUM(IF(D15&gt;Error,1,0))+1+(SUM(IF(D15=Error,1,0))-1)/2)/(n+1),"")</f>
        <v>7.7272727272727271E-2</v>
      </c>
      <c r="F15" s="14">
        <f t="shared" ca="1" si="2"/>
        <v>-1.4236581476939019</v>
      </c>
      <c r="G15" s="9"/>
      <c r="H15" s="9"/>
      <c r="I15" s="9"/>
      <c r="J15" s="9"/>
      <c r="K15" s="9"/>
      <c r="L15" s="9"/>
      <c r="M15" s="9"/>
      <c r="N15" s="9"/>
      <c r="O15" s="156" t="str">
        <f t="shared" ca="1" si="3"/>
        <v/>
      </c>
      <c r="P15" s="14">
        <f t="shared" ca="1" si="0"/>
        <v>-1.4710159825304694</v>
      </c>
      <c r="Q15" s="155">
        <f>Regression!F35</f>
        <v>0</v>
      </c>
      <c r="R15" s="27">
        <f ca="1">IF(P15&lt;&gt;"",Regression!C15,"")</f>
        <v>2600</v>
      </c>
    </row>
    <row r="16" spans="2:23" x14ac:dyDescent="0.15">
      <c r="B16">
        <f>IF(Regression!B16&lt;&gt;"",Regression!B16,"")</f>
        <v>23</v>
      </c>
      <c r="C16">
        <f>IF(Regression!C16&lt;&gt;"",Regression!C16,"")</f>
        <v>2601</v>
      </c>
      <c r="D16" s="13">
        <f t="shared" ca="1" si="1"/>
        <v>-687.06839040480099</v>
      </c>
      <c r="E16" s="14">
        <f t="array" aca="1" ref="E16" ca="1">IF(D16&lt;&gt;"",(SUM(IF(D16&gt;Error,1,0))+1+(SUM(IF(D16=Error,1,0))-1)/2)/(n+1),"")</f>
        <v>0.21818181818181817</v>
      </c>
      <c r="F16" s="14">
        <f t="shared" ca="1" si="2"/>
        <v>-0.77834842238484403</v>
      </c>
      <c r="G16" s="9"/>
      <c r="H16" s="9"/>
      <c r="I16" s="9"/>
      <c r="J16" s="9"/>
      <c r="K16" s="9"/>
      <c r="L16" s="9"/>
      <c r="M16" s="9"/>
      <c r="N16" s="9"/>
      <c r="O16" s="156" t="str">
        <f t="shared" ca="1" si="3"/>
        <v/>
      </c>
      <c r="P16" s="14">
        <f t="shared" ca="1" si="0"/>
        <v>-0.87308775482542833</v>
      </c>
      <c r="Q16" s="155">
        <f>Regression!F36</f>
        <v>0</v>
      </c>
      <c r="R16" s="27">
        <f ca="1">IF(P16&lt;&gt;"",Regression!C16,"")</f>
        <v>2601</v>
      </c>
    </row>
    <row r="17" spans="2:18" x14ac:dyDescent="0.15">
      <c r="B17">
        <f>IF(Regression!B17&lt;&gt;"",Regression!B17,"")</f>
        <v>34</v>
      </c>
      <c r="C17">
        <f>IF(Regression!C17&lt;&gt;"",Regression!C17,"")</f>
        <v>2705</v>
      </c>
      <c r="D17" s="13">
        <f t="shared" ca="1" si="1"/>
        <v>-1228.6778157790059</v>
      </c>
      <c r="E17" s="14">
        <f t="array" aca="1" ref="E17" ca="1">IF(D17&lt;&gt;"",(SUM(IF(D17&gt;Error,1,0))+1+(SUM(IF(D17=Error,1,0))-1)/2)/(n+1),"")</f>
        <v>5.4545454545454543E-2</v>
      </c>
      <c r="F17" s="14">
        <f t="shared" ca="1" si="2"/>
        <v>-1.6022926552158763</v>
      </c>
      <c r="G17" s="9"/>
      <c r="H17" s="9"/>
      <c r="I17" s="9"/>
      <c r="J17" s="9"/>
      <c r="K17" s="9"/>
      <c r="L17" s="9"/>
      <c r="M17" s="9"/>
      <c r="N17" s="9"/>
      <c r="O17" s="156" t="str">
        <f t="shared" ca="1" si="3"/>
        <v/>
      </c>
      <c r="P17" s="14">
        <f t="shared" ca="1" si="0"/>
        <v>-1.5613344618434182</v>
      </c>
      <c r="Q17" s="155">
        <f>Regression!F37</f>
        <v>0</v>
      </c>
      <c r="R17" s="27">
        <f ca="1">IF(P17&lt;&gt;"",Regression!C17,"")</f>
        <v>2705</v>
      </c>
    </row>
    <row r="18" spans="2:18" x14ac:dyDescent="0.15">
      <c r="B18">
        <f>IF(Regression!B18&lt;&gt;"",Regression!B18,"")</f>
        <v>31</v>
      </c>
      <c r="C18">
        <f>IF(Regression!C18&lt;&gt;"",Regression!C18,"")</f>
        <v>2731</v>
      </c>
      <c r="D18" s="13">
        <f t="shared" ca="1" si="1"/>
        <v>-1026.6025179496773</v>
      </c>
      <c r="E18" s="14">
        <f t="array" aca="1" ref="E18" ca="1">IF(D18&lt;&gt;"",(SUM(IF(D18&gt;Error,1,0))+1+(SUM(IF(D18=Error,1,0))-1)/2)/(n+1),"")</f>
        <v>0.11818181818181818</v>
      </c>
      <c r="F18" s="14">
        <f t="shared" ca="1" si="2"/>
        <v>-1.1841248707343368</v>
      </c>
      <c r="G18" s="9"/>
      <c r="H18" s="9"/>
      <c r="I18" s="9"/>
      <c r="J18" s="9"/>
      <c r="K18" s="9"/>
      <c r="L18" s="9"/>
      <c r="M18" s="9"/>
      <c r="N18" s="9"/>
      <c r="O18" s="156" t="str">
        <f t="shared" ca="1" si="3"/>
        <v/>
      </c>
      <c r="P18" s="14">
        <f t="shared" ca="1" si="0"/>
        <v>-1.3045485718921412</v>
      </c>
      <c r="Q18" s="155">
        <f>Regression!F38</f>
        <v>0</v>
      </c>
      <c r="R18" s="27">
        <f ca="1">IF(P18&lt;&gt;"",Regression!C18,"")</f>
        <v>2731</v>
      </c>
    </row>
    <row r="19" spans="2:18" x14ac:dyDescent="0.15">
      <c r="B19">
        <f>IF(Regression!B19&lt;&gt;"",Regression!B19,"")</f>
        <v>33</v>
      </c>
      <c r="C19">
        <f>IF(Regression!C19&lt;&gt;"",Regression!C19,"")</f>
        <v>2731</v>
      </c>
      <c r="D19" s="13">
        <f t="shared" ca="1" si="1"/>
        <v>-1143.9860498358967</v>
      </c>
      <c r="E19" s="14">
        <f t="array" aca="1" ref="E19" ca="1">IF(D19&lt;&gt;"",(SUM(IF(D19&gt;Error,1,0))+1+(SUM(IF(D19=Error,1,0))-1)/2)/(n+1),"")</f>
        <v>9.0909090909090912E-2</v>
      </c>
      <c r="F19" s="14">
        <f t="shared" ca="1" si="2"/>
        <v>-1.3351777361189361</v>
      </c>
      <c r="G19" s="9"/>
      <c r="H19" s="9"/>
      <c r="I19" s="9"/>
      <c r="J19" s="9"/>
      <c r="K19" s="9"/>
      <c r="L19" s="9"/>
      <c r="M19" s="9"/>
      <c r="N19" s="9"/>
      <c r="O19" s="156" t="str">
        <f t="shared" ca="1" si="3"/>
        <v/>
      </c>
      <c r="P19" s="14">
        <f t="shared" ca="1" si="0"/>
        <v>-1.4537129429202371</v>
      </c>
      <c r="Q19" s="155">
        <f>Regression!F39</f>
        <v>0</v>
      </c>
      <c r="R19" s="27">
        <f ca="1">IF(P19&lt;&gt;"",Regression!C19,"")</f>
        <v>2731</v>
      </c>
    </row>
    <row r="20" spans="2:18" x14ac:dyDescent="0.15">
      <c r="B20">
        <f>IF(Regression!B20&lt;&gt;"",Regression!B20,"")</f>
        <v>22</v>
      </c>
      <c r="C20">
        <f>IF(Regression!C20&lt;&gt;"",Regression!C20,"")</f>
        <v>2789</v>
      </c>
      <c r="D20" s="13">
        <f t="shared" ca="1" si="1"/>
        <v>-440.37662446169179</v>
      </c>
      <c r="E20" s="14">
        <f t="array" aca="1" ref="E20" ca="1">IF(D20&lt;&gt;"",(SUM(IF(D20&gt;Error,1,0))+1+(SUM(IF(D20=Error,1,0))-1)/2)/(n+1),"")</f>
        <v>0.34545454545454546</v>
      </c>
      <c r="F20" s="14">
        <f t="shared" ca="1" si="2"/>
        <v>-0.39762166127650656</v>
      </c>
      <c r="G20" s="9"/>
      <c r="H20" s="9"/>
      <c r="I20" s="9"/>
      <c r="J20" s="9"/>
      <c r="K20" s="9"/>
      <c r="L20" s="9"/>
      <c r="M20" s="9"/>
      <c r="N20" s="9"/>
      <c r="O20" s="156" t="str">
        <f t="shared" ca="1" si="3"/>
        <v/>
      </c>
      <c r="P20" s="14">
        <f t="shared" ca="1" si="0"/>
        <v>-0.55960577389149035</v>
      </c>
      <c r="Q20" s="155">
        <f>Regression!F40</f>
        <v>0</v>
      </c>
      <c r="R20" s="27">
        <f ca="1">IF(P20&lt;&gt;"",Regression!C20,"")</f>
        <v>2789</v>
      </c>
    </row>
    <row r="21" spans="2:18" x14ac:dyDescent="0.15">
      <c r="B21">
        <f>IF(Regression!B21&lt;&gt;"",Regression!B21,"")</f>
        <v>25</v>
      </c>
      <c r="C21">
        <f>IF(Regression!C21&lt;&gt;"",Regression!C21,"")</f>
        <v>2921</v>
      </c>
      <c r="D21" s="13">
        <f t="shared" ca="1" si="1"/>
        <v>-484.45192229102031</v>
      </c>
      <c r="E21" s="14">
        <f t="array" aca="1" ref="E21" ca="1">IF(D21&lt;&gt;"",(SUM(IF(D21&gt;Error,1,0))+1+(SUM(IF(D21=Error,1,0))-1)/2)/(n+1),"")</f>
        <v>0.3</v>
      </c>
      <c r="F21" s="14">
        <f t="shared" ca="1" si="2"/>
        <v>-0.52440051270804089</v>
      </c>
      <c r="G21" s="9"/>
      <c r="H21" s="9"/>
      <c r="I21" s="9"/>
      <c r="J21" s="9"/>
      <c r="K21" s="9"/>
      <c r="L21" s="9"/>
      <c r="M21" s="9"/>
      <c r="N21" s="9"/>
      <c r="O21" s="156" t="str">
        <f t="shared" ca="1" si="3"/>
        <v/>
      </c>
      <c r="P21" s="14">
        <f t="shared" ca="1" si="0"/>
        <v>-0.61561417620264636</v>
      </c>
      <c r="Q21" s="155">
        <f>Regression!F41</f>
        <v>0</v>
      </c>
      <c r="R21" s="27">
        <f ca="1">IF(P21&lt;&gt;"",Regression!C21,"")</f>
        <v>2921</v>
      </c>
    </row>
    <row r="22" spans="2:18" x14ac:dyDescent="0.15">
      <c r="B22">
        <f>IF(Regression!B22&lt;&gt;"",Regression!B22,"")</f>
        <v>33</v>
      </c>
      <c r="C22">
        <f>IF(Regression!C22&lt;&gt;"",Regression!C22,"")</f>
        <v>2972</v>
      </c>
      <c r="D22" s="13">
        <f t="shared" ca="1" si="1"/>
        <v>-902.98604983589667</v>
      </c>
      <c r="E22" s="14">
        <f t="array" aca="1" ref="E22" ca="1">IF(D22&lt;&gt;"",(SUM(IF(D22&gt;Error,1,0))+1+(SUM(IF(D22=Error,1,0))-1)/2)/(n+1),"")</f>
        <v>0.16363636363636364</v>
      </c>
      <c r="F22" s="14">
        <f t="shared" ca="1" si="2"/>
        <v>-0.97962202818372202</v>
      </c>
      <c r="G22" s="9"/>
      <c r="H22" s="9"/>
      <c r="I22" s="9"/>
      <c r="J22" s="9"/>
      <c r="K22" s="9"/>
      <c r="L22" s="9"/>
      <c r="M22" s="9"/>
      <c r="N22" s="9"/>
      <c r="O22" s="156" t="str">
        <f t="shared" ca="1" si="3"/>
        <v/>
      </c>
      <c r="P22" s="14">
        <f t="shared" ca="1" si="0"/>
        <v>-1.1474637370894196</v>
      </c>
      <c r="Q22" s="155">
        <f>Regression!F42</f>
        <v>0</v>
      </c>
      <c r="R22" s="27">
        <f ca="1">IF(P22&lt;&gt;"",Regression!C22,"")</f>
        <v>2972</v>
      </c>
    </row>
    <row r="23" spans="2:18" x14ac:dyDescent="0.15">
      <c r="B23">
        <f>IF(Regression!B23&lt;&gt;"",Regression!B23,"")</f>
        <v>38</v>
      </c>
      <c r="C23">
        <f>IF(Regression!C23&lt;&gt;"",Regression!C23,"")</f>
        <v>2995</v>
      </c>
      <c r="D23" s="13">
        <f t="shared" ca="1" si="1"/>
        <v>-1173.4448795514436</v>
      </c>
      <c r="E23" s="14">
        <f t="array" aca="1" ref="E23" ca="1">IF(D23&lt;&gt;"",(SUM(IF(D23&gt;Error,1,0))+1+(SUM(IF(D23=Error,1,0))-1)/2)/(n+1),"")</f>
        <v>6.363636363636363E-2</v>
      </c>
      <c r="F23" s="14">
        <f t="shared" ca="1" si="2"/>
        <v>-1.5249453577626169</v>
      </c>
      <c r="G23" s="9"/>
      <c r="H23" s="9"/>
      <c r="I23" s="9"/>
      <c r="J23" s="9"/>
      <c r="K23" s="9"/>
      <c r="L23" s="9"/>
      <c r="M23" s="9"/>
      <c r="N23" s="9"/>
      <c r="O23" s="156" t="str">
        <f t="shared" ca="1" si="3"/>
        <v/>
      </c>
      <c r="P23" s="14">
        <f t="shared" ca="1" si="0"/>
        <v>-1.4911475620285006</v>
      </c>
      <c r="Q23" s="155">
        <f>Regression!F43</f>
        <v>0</v>
      </c>
      <c r="R23" s="27">
        <f ca="1">IF(P23&lt;&gt;"",Regression!C23,"")</f>
        <v>2995</v>
      </c>
    </row>
    <row r="24" spans="2:18" x14ac:dyDescent="0.15">
      <c r="B24">
        <f>IF(Regression!B24&lt;&gt;"",Regression!B24,"")</f>
        <v>36</v>
      </c>
      <c r="C24">
        <f>IF(Regression!C24&lt;&gt;"",Regression!C24,"")</f>
        <v>3020</v>
      </c>
      <c r="D24" s="13">
        <f t="shared" ca="1" si="1"/>
        <v>-1031.0613476652252</v>
      </c>
      <c r="E24" s="14">
        <f t="array" aca="1" ref="E24" ca="1">IF(D24&lt;&gt;"",(SUM(IF(D24&gt;Error,1,0))+1+(SUM(IF(D24=Error,1,0))-1)/2)/(n+1),"")</f>
        <v>0.10909090909090909</v>
      </c>
      <c r="F24" s="14">
        <f t="shared" ca="1" si="2"/>
        <v>-1.2313772057634222</v>
      </c>
      <c r="G24" s="9"/>
      <c r="H24" s="9"/>
      <c r="I24" s="9"/>
      <c r="J24" s="9"/>
      <c r="K24" s="9"/>
      <c r="L24" s="9"/>
      <c r="M24" s="9"/>
      <c r="N24" s="9"/>
      <c r="O24" s="156" t="str">
        <f t="shared" ca="1" si="3"/>
        <v/>
      </c>
      <c r="P24" s="14">
        <f t="shared" ca="1" si="0"/>
        <v>-1.3102146011839311</v>
      </c>
      <c r="Q24" s="155">
        <f>Regression!F44</f>
        <v>0</v>
      </c>
      <c r="R24" s="27">
        <f ca="1">IF(P24&lt;&gt;"",Regression!C24,"")</f>
        <v>3020</v>
      </c>
    </row>
    <row r="25" spans="2:18" x14ac:dyDescent="0.15">
      <c r="B25">
        <f>IF(Regression!B25&lt;&gt;"",Regression!B25,"")</f>
        <v>31</v>
      </c>
      <c r="C25">
        <f>IF(Regression!C25&lt;&gt;"",Regression!C25,"")</f>
        <v>3067</v>
      </c>
      <c r="D25" s="13">
        <f t="shared" ca="1" si="1"/>
        <v>-690.60251794967735</v>
      </c>
      <c r="E25" s="14">
        <f t="array" aca="1" ref="E25" ca="1">IF(D25&lt;&gt;"",(SUM(IF(D25&gt;Error,1,0))+1+(SUM(IF(D25=Error,1,0))-1)/2)/(n+1),"")</f>
        <v>0.20909090909090908</v>
      </c>
      <c r="F25" s="14">
        <f t="shared" ca="1" si="2"/>
        <v>-0.80957963211883521</v>
      </c>
      <c r="G25" s="9"/>
      <c r="H25" s="9"/>
      <c r="I25" s="9"/>
      <c r="J25" s="9"/>
      <c r="K25" s="9"/>
      <c r="L25" s="9"/>
      <c r="M25" s="9"/>
      <c r="N25" s="9"/>
      <c r="O25" s="156" t="str">
        <f t="shared" ca="1" si="3"/>
        <v/>
      </c>
      <c r="P25" s="14">
        <f t="shared" ca="1" si="0"/>
        <v>-0.87757872475871967</v>
      </c>
      <c r="Q25" s="155">
        <f>Regression!F45</f>
        <v>0</v>
      </c>
      <c r="R25" s="27">
        <f ca="1">IF(P25&lt;&gt;"",Regression!C25,"")</f>
        <v>3067</v>
      </c>
    </row>
    <row r="26" spans="2:18" x14ac:dyDescent="0.15">
      <c r="B26">
        <f>IF(Regression!B26&lt;&gt;"",Regression!B26,"")</f>
        <v>35</v>
      </c>
      <c r="C26">
        <f>IF(Regression!C26&lt;&gt;"",Regression!C26,"")</f>
        <v>3121</v>
      </c>
      <c r="D26" s="13">
        <f t="shared" ca="1" si="1"/>
        <v>-871.36958172211553</v>
      </c>
      <c r="E26" s="14">
        <f t="array" aca="1" ref="E26" ca="1">IF(D26&lt;&gt;"",(SUM(IF(D26&gt;Error,1,0))+1+(SUM(IF(D26=Error,1,0))-1)/2)/(n+1),"")</f>
        <v>0.17272727272727273</v>
      </c>
      <c r="F26" s="14">
        <f t="shared" ca="1" si="2"/>
        <v>-0.94344263258565308</v>
      </c>
      <c r="G26" s="9"/>
      <c r="H26" s="9"/>
      <c r="I26" s="9"/>
      <c r="J26" s="9"/>
      <c r="K26" s="9"/>
      <c r="L26" s="9"/>
      <c r="M26" s="9"/>
      <c r="N26" s="9"/>
      <c r="O26" s="156" t="str">
        <f t="shared" ca="1" si="3"/>
        <v/>
      </c>
      <c r="P26" s="14">
        <f t="shared" ca="1" si="0"/>
        <v>-1.107287312811325</v>
      </c>
      <c r="Q26" s="155">
        <f>Regression!F46</f>
        <v>0</v>
      </c>
      <c r="R26" s="27">
        <f ca="1">IF(P26&lt;&gt;"",Regression!C26,"")</f>
        <v>3121</v>
      </c>
    </row>
    <row r="27" spans="2:18" x14ac:dyDescent="0.15">
      <c r="B27">
        <f>IF(Regression!B27&lt;&gt;"",Regression!B27,"")</f>
        <v>43</v>
      </c>
      <c r="C27">
        <f>IF(Regression!C27&lt;&gt;"",Regression!C27,"")</f>
        <v>3159</v>
      </c>
      <c r="D27" s="13">
        <f t="shared" ca="1" si="1"/>
        <v>-1302.9037092669914</v>
      </c>
      <c r="E27" s="14">
        <f t="array" aca="1" ref="E27" ca="1">IF(D27&lt;&gt;"",(SUM(IF(D27&gt;Error,1,0))+1+(SUM(IF(D27=Error,1,0))-1)/2)/(n+1),"")</f>
        <v>2.7272727272727271E-2</v>
      </c>
      <c r="F27" s="14">
        <f t="shared" ca="1" si="2"/>
        <v>-1.9224794690779805</v>
      </c>
      <c r="G27" s="9"/>
      <c r="H27" s="9"/>
      <c r="I27" s="9"/>
      <c r="J27" s="9"/>
      <c r="K27" s="9"/>
      <c r="L27" s="9"/>
      <c r="M27" s="9"/>
      <c r="N27" s="9"/>
      <c r="O27" s="156" t="str">
        <f t="shared" ca="1" si="3"/>
        <v/>
      </c>
      <c r="P27" s="14">
        <f t="shared" ca="1" si="0"/>
        <v>-1.6556565404026646</v>
      </c>
      <c r="Q27" s="155">
        <f>Regression!F47</f>
        <v>0</v>
      </c>
      <c r="R27" s="27">
        <f ca="1">IF(P27&lt;&gt;"",Regression!C27,"")</f>
        <v>3159</v>
      </c>
    </row>
    <row r="28" spans="2:18" x14ac:dyDescent="0.15">
      <c r="B28">
        <f>IF(Regression!B28&lt;&gt;"",Regression!B28,"")</f>
        <v>44</v>
      </c>
      <c r="C28">
        <f>IF(Regression!C28&lt;&gt;"",Regression!C28,"")</f>
        <v>3259</v>
      </c>
      <c r="D28" s="13">
        <f t="shared" ca="1" si="1"/>
        <v>-1261.5954752101015</v>
      </c>
      <c r="E28" s="14">
        <f t="array" aca="1" ref="E28" ca="1">IF(D28&lt;&gt;"",(SUM(IF(D28&gt;Error,1,0))+1+(SUM(IF(D28=Error,1,0))-1)/2)/(n+1),"")</f>
        <v>3.6363636363636362E-2</v>
      </c>
      <c r="F28" s="14">
        <f t="shared" ca="1" si="2"/>
        <v>-1.7945384156293689</v>
      </c>
      <c r="G28" s="9"/>
      <c r="H28" s="9"/>
      <c r="I28" s="9"/>
      <c r="J28" s="9"/>
      <c r="K28" s="9"/>
      <c r="L28" s="9"/>
      <c r="M28" s="9"/>
      <c r="N28" s="9"/>
      <c r="O28" s="156" t="str">
        <f t="shared" ca="1" si="3"/>
        <v/>
      </c>
      <c r="P28" s="14">
        <f t="shared" ca="1" si="0"/>
        <v>-1.6031643666508137</v>
      </c>
      <c r="Q28" s="155">
        <f>Regression!F48</f>
        <v>0</v>
      </c>
      <c r="R28" s="27">
        <f ca="1">IF(P28&lt;&gt;"",Regression!C28,"")</f>
        <v>3259</v>
      </c>
    </row>
    <row r="29" spans="2:18" x14ac:dyDescent="0.15">
      <c r="B29">
        <f>IF(Regression!B29&lt;&gt;"",Regression!B29,"")</f>
        <v>28</v>
      </c>
      <c r="C29">
        <f>IF(Regression!C29&lt;&gt;"",Regression!C29,"")</f>
        <v>3348</v>
      </c>
      <c r="D29" s="13">
        <f t="shared" ca="1" si="1"/>
        <v>-233.52722012034883</v>
      </c>
      <c r="E29" s="14">
        <f t="array" aca="1" ref="E29" ca="1">IF(D29&lt;&gt;"",(SUM(IF(D29&gt;Error,1,0))+1+(SUM(IF(D29=Error,1,0))-1)/2)/(n+1),"")</f>
        <v>0.41818181818181815</v>
      </c>
      <c r="F29" s="14">
        <f t="shared" ca="1" si="2"/>
        <v>-0.20654702441883491</v>
      </c>
      <c r="G29" s="9"/>
      <c r="H29" s="9"/>
      <c r="I29" s="9"/>
      <c r="J29" s="9"/>
      <c r="K29" s="9"/>
      <c r="L29" s="9"/>
      <c r="M29" s="9"/>
      <c r="N29" s="9"/>
      <c r="O29" s="156" t="str">
        <f t="shared" ca="1" si="3"/>
        <v/>
      </c>
      <c r="P29" s="14">
        <f t="shared" ca="1" si="0"/>
        <v>-0.29675321867939952</v>
      </c>
      <c r="Q29" s="155">
        <f>Regression!F49</f>
        <v>0</v>
      </c>
      <c r="R29" s="27">
        <f ca="1">IF(P29&lt;&gt;"",Regression!C29,"")</f>
        <v>3348</v>
      </c>
    </row>
    <row r="30" spans="2:18" x14ac:dyDescent="0.15">
      <c r="B30">
        <f>IF(Regression!B30&lt;&gt;"",Regression!B30,"")</f>
        <v>30</v>
      </c>
      <c r="C30">
        <f>IF(Regression!C30&lt;&gt;"",Regression!C30,"")</f>
        <v>3350</v>
      </c>
      <c r="D30" s="13">
        <f t="shared" ca="1" si="1"/>
        <v>-348.91075200656815</v>
      </c>
      <c r="E30" s="14">
        <f t="array" aca="1" ref="E30" ca="1">IF(D30&lt;&gt;"",(SUM(IF(D30&gt;Error,1,0))+1+(SUM(IF(D30=Error,1,0))-1)/2)/(n+1),"")</f>
        <v>0.39090909090909093</v>
      </c>
      <c r="F30" s="14">
        <f t="shared" ca="1" si="2"/>
        <v>-0.27695041320557517</v>
      </c>
      <c r="G30" s="9"/>
      <c r="H30" s="9"/>
      <c r="I30" s="9"/>
      <c r="J30" s="9"/>
      <c r="K30" s="9"/>
      <c r="L30" s="9"/>
      <c r="M30" s="9"/>
      <c r="N30" s="9"/>
      <c r="O30" s="156" t="str">
        <f t="shared" ca="1" si="3"/>
        <v/>
      </c>
      <c r="P30" s="14">
        <f t="shared" ca="1" si="0"/>
        <v>-0.4433761025221773</v>
      </c>
      <c r="Q30" s="155">
        <f>Regression!F50</f>
        <v>0</v>
      </c>
      <c r="R30" s="27">
        <f ca="1">IF(P30&lt;&gt;"",Regression!C30,"")</f>
        <v>3350</v>
      </c>
    </row>
    <row r="31" spans="2:18" x14ac:dyDescent="0.15">
      <c r="B31">
        <f>IF(Regression!B31&lt;&gt;"",Regression!B31,"")</f>
        <v>36</v>
      </c>
      <c r="C31">
        <f>IF(Regression!C31&lt;&gt;"",Regression!C31,"")</f>
        <v>3586</v>
      </c>
      <c r="D31" s="13">
        <f t="shared" ca="1" si="1"/>
        <v>-465.06134766522518</v>
      </c>
      <c r="E31" s="14">
        <f t="array" aca="1" ref="E31" ca="1">IF(D31&lt;&gt;"",(SUM(IF(D31&gt;Error,1,0))+1+(SUM(IF(D31=Error,1,0))-1)/2)/(n+1),"")</f>
        <v>0.33636363636363636</v>
      </c>
      <c r="F31" s="14">
        <f t="shared" ca="1" si="2"/>
        <v>-0.42240795461816921</v>
      </c>
      <c r="G31" s="9"/>
      <c r="H31" s="9"/>
      <c r="I31" s="9"/>
      <c r="J31" s="9"/>
      <c r="K31" s="9"/>
      <c r="L31" s="9"/>
      <c r="M31" s="9"/>
      <c r="N31" s="9"/>
      <c r="O31" s="156" t="str">
        <f t="shared" ca="1" si="3"/>
        <v/>
      </c>
      <c r="P31" s="14">
        <f t="shared" ca="1" si="0"/>
        <v>-0.59097372773894119</v>
      </c>
      <c r="Q31" s="155">
        <f>Regression!F51</f>
        <v>0</v>
      </c>
      <c r="R31" s="27">
        <f ca="1">IF(P31&lt;&gt;"",Regression!C31,"")</f>
        <v>3586</v>
      </c>
    </row>
    <row r="32" spans="2:18" x14ac:dyDescent="0.15">
      <c r="B32">
        <f>IF(Regression!B32&lt;&gt;"",Regression!B32,"")</f>
        <v>45</v>
      </c>
      <c r="C32">
        <f>IF(Regression!C32&lt;&gt;"",Regression!C32,"")</f>
        <v>3605</v>
      </c>
      <c r="D32" s="13">
        <f t="shared" ca="1" si="1"/>
        <v>-974.28724115321165</v>
      </c>
      <c r="E32" s="14">
        <f t="array" aca="1" ref="E32" ca="1">IF(D32&lt;&gt;"",(SUM(IF(D32&gt;Error,1,0))+1+(SUM(IF(D32=Error,1,0))-1)/2)/(n+1),"")</f>
        <v>0.13636363636363635</v>
      </c>
      <c r="F32" s="14">
        <f t="shared" ca="1" si="2"/>
        <v>-1.096803562093513</v>
      </c>
      <c r="G32" s="9"/>
      <c r="H32" s="9"/>
      <c r="I32" s="9"/>
      <c r="J32" s="9"/>
      <c r="K32" s="9"/>
      <c r="L32" s="9"/>
      <c r="M32" s="9"/>
      <c r="N32" s="9"/>
      <c r="O32" s="156" t="str">
        <f t="shared" ca="1" si="3"/>
        <v/>
      </c>
      <c r="P32" s="14">
        <f t="shared" ca="1" si="0"/>
        <v>-1.2380692691048507</v>
      </c>
      <c r="Q32" s="155">
        <f>Regression!F52</f>
        <v>0</v>
      </c>
      <c r="R32" s="27">
        <f ca="1">IF(P32&lt;&gt;"",Regression!C32,"")</f>
        <v>3605</v>
      </c>
    </row>
    <row r="33" spans="2:18" x14ac:dyDescent="0.15">
      <c r="B33">
        <f>IF(Regression!B33&lt;&gt;"",Regression!B33,"")</f>
        <v>36</v>
      </c>
      <c r="C33">
        <f>IF(Regression!C33&lt;&gt;"",Regression!C33,"")</f>
        <v>3611</v>
      </c>
      <c r="D33" s="13">
        <f t="shared" ca="1" si="1"/>
        <v>-440.06134766522518</v>
      </c>
      <c r="E33" s="14">
        <f t="array" aca="1" ref="E33" ca="1">IF(D33&lt;&gt;"",(SUM(IF(D33&gt;Error,1,0))+1+(SUM(IF(D33=Error,1,0))-1)/2)/(n+1),"")</f>
        <v>0.35454545454545455</v>
      </c>
      <c r="F33" s="14">
        <f t="shared" ca="1" si="2"/>
        <v>-0.3730773052177675</v>
      </c>
      <c r="G33" s="9"/>
      <c r="H33" s="9"/>
      <c r="I33" s="9"/>
      <c r="J33" s="9"/>
      <c r="K33" s="9"/>
      <c r="L33" s="9"/>
      <c r="M33" s="9"/>
      <c r="N33" s="9"/>
      <c r="O33" s="156" t="str">
        <f t="shared" ca="1" si="3"/>
        <v/>
      </c>
      <c r="P33" s="14">
        <f t="shared" ca="1" si="0"/>
        <v>-0.5592051379224664</v>
      </c>
      <c r="Q33" s="155">
        <f>Regression!F53</f>
        <v>0</v>
      </c>
      <c r="R33" s="27">
        <f ca="1">IF(P33&lt;&gt;"",Regression!C33,"")</f>
        <v>3611</v>
      </c>
    </row>
    <row r="34" spans="2:18" x14ac:dyDescent="0.15">
      <c r="B34">
        <f>IF(Regression!B34&lt;&gt;"",Regression!B34,"")</f>
        <v>23</v>
      </c>
      <c r="C34">
        <f>IF(Regression!C34&lt;&gt;"",Regression!C34,"")</f>
        <v>3623</v>
      </c>
      <c r="D34" s="13">
        <f t="shared" ca="1" si="1"/>
        <v>334.93160959519901</v>
      </c>
      <c r="E34" s="14">
        <f t="array" aca="1" ref="E34" ca="1">IF(D34&lt;&gt;"",(SUM(IF(D34&gt;Error,1,0))+1+(SUM(IF(D34=Error,1,0))-1)/2)/(n+1),"")</f>
        <v>0.60909090909090913</v>
      </c>
      <c r="F34" s="14">
        <f t="shared" ca="1" si="2"/>
        <v>0.27695041320557529</v>
      </c>
      <c r="G34" s="9"/>
      <c r="H34" s="9"/>
      <c r="I34" s="9"/>
      <c r="J34" s="9"/>
      <c r="K34" s="9"/>
      <c r="L34" s="9"/>
      <c r="M34" s="9"/>
      <c r="N34" s="9"/>
      <c r="O34" s="156" t="str">
        <f t="shared" ca="1" si="3"/>
        <v/>
      </c>
      <c r="P34" s="14">
        <f t="shared" ca="1" si="0"/>
        <v>0.42561219687206242</v>
      </c>
      <c r="Q34" s="155">
        <f>Regression!F54</f>
        <v>0</v>
      </c>
      <c r="R34" s="27">
        <f ca="1">IF(P34&lt;&gt;"",Regression!C34,"")</f>
        <v>3623</v>
      </c>
    </row>
    <row r="35" spans="2:18" x14ac:dyDescent="0.15">
      <c r="B35">
        <f>IF(Regression!B35&lt;&gt;"",Regression!B35,"")</f>
        <v>45</v>
      </c>
      <c r="C35">
        <f>IF(Regression!C35&lt;&gt;"",Regression!C35,"")</f>
        <v>3675</v>
      </c>
      <c r="D35" s="13">
        <f t="shared" ca="1" si="1"/>
        <v>-904.28724115321165</v>
      </c>
      <c r="E35" s="14">
        <f t="array" aca="1" ref="E35" ca="1">IF(D35&lt;&gt;"",(SUM(IF(D35&gt;Error,1,0))+1+(SUM(IF(D35=Error,1,0))-1)/2)/(n+1),"")</f>
        <v>0.15454545454545454</v>
      </c>
      <c r="F35" s="14">
        <f t="shared" ca="1" si="2"/>
        <v>-1.0171314326204672</v>
      </c>
      <c r="G35" s="9"/>
      <c r="H35" s="9"/>
      <c r="I35" s="9"/>
      <c r="J35" s="9"/>
      <c r="K35" s="9"/>
      <c r="L35" s="9"/>
      <c r="M35" s="9"/>
      <c r="N35" s="9"/>
      <c r="O35" s="156" t="str">
        <f t="shared" ca="1" si="3"/>
        <v/>
      </c>
      <c r="P35" s="14">
        <f t="shared" ca="1" si="0"/>
        <v>-1.1491172176187212</v>
      </c>
      <c r="Q35" s="155">
        <f>Regression!F55</f>
        <v>0</v>
      </c>
      <c r="R35" s="27">
        <f ca="1">IF(P35&lt;&gt;"",Regression!C35,"")</f>
        <v>3675</v>
      </c>
    </row>
    <row r="36" spans="2:18" x14ac:dyDescent="0.15">
      <c r="B36">
        <f>IF(Regression!B36&lt;&gt;"",Regression!B36,"")</f>
        <v>29</v>
      </c>
      <c r="C36">
        <f>IF(Regression!C36&lt;&gt;"",Regression!C36,"")</f>
        <v>3723</v>
      </c>
      <c r="D36" s="13">
        <f t="shared" ca="1" si="1"/>
        <v>82.781013936541513</v>
      </c>
      <c r="E36" s="14">
        <f t="array" aca="1" ref="E36" ca="1">IF(D36&lt;&gt;"",(SUM(IF(D36&gt;Error,1,0))+1+(SUM(IF(D36=Error,1,0))-1)/2)/(n+1),"")</f>
        <v>0.5</v>
      </c>
      <c r="F36" s="14">
        <f t="shared" ca="1" si="2"/>
        <v>0</v>
      </c>
      <c r="G36" s="9"/>
      <c r="H36" s="9"/>
      <c r="I36" s="9"/>
      <c r="J36" s="9"/>
      <c r="K36" s="9"/>
      <c r="L36" s="9"/>
      <c r="M36" s="9"/>
      <c r="N36" s="9"/>
      <c r="O36" s="156" t="str">
        <f t="shared" ca="1" si="3"/>
        <v/>
      </c>
      <c r="P36" s="14">
        <f t="shared" ca="1" si="0"/>
        <v>0.10519344305367492</v>
      </c>
      <c r="Q36" s="155">
        <f>Regression!F56</f>
        <v>0</v>
      </c>
      <c r="R36" s="27">
        <f ca="1">IF(P36&lt;&gt;"",Regression!C36,"")</f>
        <v>3723</v>
      </c>
    </row>
    <row r="37" spans="2:18" x14ac:dyDescent="0.15">
      <c r="B37">
        <f>IF(Regression!B37&lt;&gt;"",Regression!B37,"")</f>
        <v>40</v>
      </c>
      <c r="C37">
        <f>IF(Regression!C37&lt;&gt;"",Regression!C37,"")</f>
        <v>3730</v>
      </c>
      <c r="D37" s="13">
        <f t="shared" ca="1" si="1"/>
        <v>-555.82841143766382</v>
      </c>
      <c r="E37" s="14">
        <f t="array" aca="1" ref="E37" ca="1">IF(D37&lt;&gt;"",(SUM(IF(D37&gt;Error,1,0))+1+(SUM(IF(D37=Error,1,0))-1)/2)/(n+1),"")</f>
        <v>0.2818181818181818</v>
      </c>
      <c r="F37" s="14">
        <f t="shared" ca="1" si="2"/>
        <v>-0.57744872999290109</v>
      </c>
      <c r="G37" s="9"/>
      <c r="H37" s="9"/>
      <c r="I37" s="9"/>
      <c r="J37" s="9"/>
      <c r="K37" s="9"/>
      <c r="L37" s="9"/>
      <c r="M37" s="9"/>
      <c r="N37" s="9"/>
      <c r="O37" s="156" t="str">
        <f t="shared" ca="1" si="3"/>
        <v/>
      </c>
      <c r="P37" s="14">
        <f t="shared" ref="P37:P68" ca="1" si="4">IF(D37&lt;&gt;"",D37/(STDEV($D$5:$D$204)),"")</f>
        <v>-0.70631539245223773</v>
      </c>
      <c r="Q37" s="155">
        <f>Regression!F57</f>
        <v>0</v>
      </c>
      <c r="R37" s="27">
        <f ca="1">IF(P37&lt;&gt;"",Regression!C37,"")</f>
        <v>3730</v>
      </c>
    </row>
    <row r="38" spans="2:18" x14ac:dyDescent="0.15">
      <c r="B38">
        <f>IF(Regression!B38&lt;&gt;"",Regression!B38,"")</f>
        <v>45</v>
      </c>
      <c r="C38">
        <f>IF(Regression!C38&lt;&gt;"",Regression!C38,"")</f>
        <v>3866</v>
      </c>
      <c r="D38" s="13">
        <f t="shared" ca="1" si="1"/>
        <v>-713.28724115321165</v>
      </c>
      <c r="E38" s="14">
        <f t="array" aca="1" ref="E38" ca="1">IF(D38&lt;&gt;"",(SUM(IF(D38&gt;Error,1,0))+1+(SUM(IF(D38=Error,1,0))-1)/2)/(n+1),"")</f>
        <v>0.2</v>
      </c>
      <c r="F38" s="14">
        <f t="shared" ca="1" si="2"/>
        <v>-0.84162123357291452</v>
      </c>
      <c r="G38" s="9"/>
      <c r="H38" s="9"/>
      <c r="I38" s="9"/>
      <c r="J38" s="9"/>
      <c r="K38" s="9"/>
      <c r="L38" s="9"/>
      <c r="M38" s="9"/>
      <c r="N38" s="9"/>
      <c r="O38" s="156" t="str">
        <f t="shared" ca="1" si="3"/>
        <v/>
      </c>
      <c r="P38" s="14">
        <f t="shared" ca="1" si="4"/>
        <v>-0.90640519142085363</v>
      </c>
      <c r="Q38" s="155">
        <f>Regression!F58</f>
        <v>0</v>
      </c>
      <c r="R38" s="27">
        <f ca="1">IF(P38&lt;&gt;"",Regression!C38,"")</f>
        <v>3866</v>
      </c>
    </row>
    <row r="39" spans="2:18" x14ac:dyDescent="0.15">
      <c r="B39">
        <f>IF(Regression!B39&lt;&gt;"",Regression!B39,"")</f>
        <v>43</v>
      </c>
      <c r="C39">
        <f>IF(Regression!C39&lt;&gt;"",Regression!C39,"")</f>
        <v>3890</v>
      </c>
      <c r="D39" s="13">
        <f t="shared" ca="1" si="1"/>
        <v>-571.90370926699143</v>
      </c>
      <c r="E39" s="14">
        <f t="array" aca="1" ref="E39" ca="1">IF(D39&lt;&gt;"",(SUM(IF(D39&gt;Error,1,0))+1+(SUM(IF(D39=Error,1,0))-1)/2)/(n+1),"")</f>
        <v>0.27272727272727271</v>
      </c>
      <c r="F39" s="14">
        <f t="shared" ca="1" si="2"/>
        <v>-0.60458534658323715</v>
      </c>
      <c r="G39" s="9"/>
      <c r="H39" s="9"/>
      <c r="I39" s="9"/>
      <c r="J39" s="9"/>
      <c r="K39" s="9"/>
      <c r="L39" s="9"/>
      <c r="M39" s="9"/>
      <c r="N39" s="9"/>
      <c r="O39" s="156" t="str">
        <f t="shared" ca="1" si="3"/>
        <v/>
      </c>
      <c r="P39" s="14">
        <f t="shared" ca="1" si="4"/>
        <v>-0.72674297416894085</v>
      </c>
      <c r="Q39" s="155">
        <f>Regression!F59</f>
        <v>0</v>
      </c>
      <c r="R39" s="27">
        <f ca="1">IF(P39&lt;&gt;"",Regression!C39,"")</f>
        <v>3890</v>
      </c>
    </row>
    <row r="40" spans="2:18" x14ac:dyDescent="0.15">
      <c r="B40">
        <f>IF(Regression!B40&lt;&gt;"",Regression!B40,"")</f>
        <v>27</v>
      </c>
      <c r="C40">
        <f>IF(Regression!C40&lt;&gt;"",Regression!C40,"")</f>
        <v>3890</v>
      </c>
      <c r="D40" s="13">
        <f t="shared" ca="1" si="1"/>
        <v>367.16454582276083</v>
      </c>
      <c r="E40" s="14">
        <f t="array" aca="1" ref="E40" ca="1">IF(D40&lt;&gt;"",(SUM(IF(D40&gt;Error,1,0))+1+(SUM(IF(D40=Error,1,0))-1)/2)/(n+1),"")</f>
        <v>0.66363636363636369</v>
      </c>
      <c r="F40" s="14">
        <f t="shared" ca="1" si="2"/>
        <v>0.42240795461816927</v>
      </c>
      <c r="G40" s="9"/>
      <c r="H40" s="9"/>
      <c r="I40" s="9"/>
      <c r="J40" s="9"/>
      <c r="K40" s="9"/>
      <c r="L40" s="9"/>
      <c r="M40" s="9"/>
      <c r="N40" s="9"/>
      <c r="O40" s="156" t="str">
        <f t="shared" ca="1" si="3"/>
        <v/>
      </c>
      <c r="P40" s="14">
        <f t="shared" ca="1" si="4"/>
        <v>0.4665719940558225</v>
      </c>
      <c r="Q40" s="155">
        <f>Regression!F60</f>
        <v>0</v>
      </c>
      <c r="R40" s="27">
        <f ca="1">IF(P40&lt;&gt;"",Regression!C40,"")</f>
        <v>3890</v>
      </c>
    </row>
    <row r="41" spans="2:18" x14ac:dyDescent="0.15">
      <c r="B41">
        <f>IF(Regression!B41&lt;&gt;"",Regression!B41,"")</f>
        <v>44</v>
      </c>
      <c r="C41">
        <f>IF(Regression!C41&lt;&gt;"",Regression!C41,"")</f>
        <v>3893</v>
      </c>
      <c r="D41" s="13">
        <f t="shared" ca="1" si="1"/>
        <v>-627.59547521010154</v>
      </c>
      <c r="E41" s="14">
        <f t="array" aca="1" ref="E41" ca="1">IF(D41&lt;&gt;"",(SUM(IF(D41&gt;Error,1,0))+1+(SUM(IF(D41=Error,1,0))-1)/2)/(n+1),"")</f>
        <v>0.23636363636363636</v>
      </c>
      <c r="F41" s="14">
        <f t="shared" ca="1" si="2"/>
        <v>-0.71804867851300969</v>
      </c>
      <c r="G41" s="9"/>
      <c r="H41" s="9"/>
      <c r="I41" s="9"/>
      <c r="J41" s="9"/>
      <c r="K41" s="9"/>
      <c r="L41" s="9"/>
      <c r="M41" s="9"/>
      <c r="N41" s="9"/>
      <c r="O41" s="156" t="str">
        <f t="shared" ca="1" si="3"/>
        <v/>
      </c>
      <c r="P41" s="14">
        <f t="shared" ca="1" si="4"/>
        <v>-0.79751292890501235</v>
      </c>
      <c r="Q41" s="155">
        <f>Regression!F61</f>
        <v>0</v>
      </c>
      <c r="R41" s="27">
        <f ca="1">IF(P41&lt;&gt;"",Regression!C41,"")</f>
        <v>3893</v>
      </c>
    </row>
    <row r="42" spans="2:18" x14ac:dyDescent="0.15">
      <c r="B42">
        <f>IF(Regression!B42&lt;&gt;"",Regression!B42,"")</f>
        <v>27</v>
      </c>
      <c r="C42">
        <f>IF(Regression!C42&lt;&gt;"",Regression!C42,"")</f>
        <v>3912</v>
      </c>
      <c r="D42" s="13">
        <f t="shared" ca="1" si="1"/>
        <v>389.16454582276083</v>
      </c>
      <c r="E42" s="14">
        <f t="array" aca="1" ref="E42" ca="1">IF(D42&lt;&gt;"",(SUM(IF(D42&gt;Error,1,0))+1+(SUM(IF(D42=Error,1,0))-1)/2)/(n+1),"")</f>
        <v>0.69090909090909092</v>
      </c>
      <c r="F42" s="14">
        <f t="shared" ca="1" si="2"/>
        <v>0.49842883345871808</v>
      </c>
      <c r="G42" s="9"/>
      <c r="H42" s="9"/>
      <c r="I42" s="9"/>
      <c r="J42" s="9"/>
      <c r="K42" s="9"/>
      <c r="L42" s="9"/>
      <c r="M42" s="9"/>
      <c r="N42" s="9"/>
      <c r="O42" s="156" t="str">
        <f t="shared" ca="1" si="3"/>
        <v/>
      </c>
      <c r="P42" s="14">
        <f t="shared" ca="1" si="4"/>
        <v>0.49452835309432036</v>
      </c>
      <c r="Q42" s="155">
        <f>Regression!F62</f>
        <v>0</v>
      </c>
      <c r="R42" s="27">
        <f ca="1">IF(P42&lt;&gt;"",Regression!C42,"")</f>
        <v>3912</v>
      </c>
    </row>
    <row r="43" spans="2:18" x14ac:dyDescent="0.15">
      <c r="B43">
        <f>IF(Regression!B43&lt;&gt;"",Regression!B43,"")</f>
        <v>23</v>
      </c>
      <c r="C43">
        <f>IF(Regression!C43&lt;&gt;"",Regression!C43,"")</f>
        <v>4001</v>
      </c>
      <c r="D43" s="13">
        <f t="shared" ca="1" si="1"/>
        <v>712.93160959519901</v>
      </c>
      <c r="E43" s="14">
        <f t="array" aca="1" ref="E43" ca="1">IF(D43&lt;&gt;"",(SUM(IF(D43&gt;Error,1,0))+1+(SUM(IF(D43=Error,1,0))-1)/2)/(n+1),"")</f>
        <v>0.74545454545454548</v>
      </c>
      <c r="F43" s="14">
        <f t="shared" ca="1" si="2"/>
        <v>0.66025389885446362</v>
      </c>
      <c r="G43" s="9"/>
      <c r="H43" s="9"/>
      <c r="I43" s="9"/>
      <c r="J43" s="9"/>
      <c r="K43" s="9"/>
      <c r="L43" s="9"/>
      <c r="M43" s="9"/>
      <c r="N43" s="9"/>
      <c r="O43" s="156" t="str">
        <f t="shared" ca="1" si="3"/>
        <v/>
      </c>
      <c r="P43" s="14">
        <f t="shared" ca="1" si="4"/>
        <v>0.90595327489716171</v>
      </c>
      <c r="Q43" s="155">
        <f>Regression!F63</f>
        <v>0</v>
      </c>
      <c r="R43" s="27">
        <f ca="1">IF(P43&lt;&gt;"",Regression!C43,"")</f>
        <v>4001</v>
      </c>
    </row>
    <row r="44" spans="2:18" x14ac:dyDescent="0.15">
      <c r="B44">
        <f>IF(Regression!B44&lt;&gt;"",Regression!B44,"")</f>
        <v>44</v>
      </c>
      <c r="C44">
        <f>IF(Regression!C44&lt;&gt;"",Regression!C44,"")</f>
        <v>4001</v>
      </c>
      <c r="D44" s="13">
        <f t="shared" ca="1" si="1"/>
        <v>-519.59547521010154</v>
      </c>
      <c r="E44" s="14">
        <f t="array" aca="1" ref="E44" ca="1">IF(D44&lt;&gt;"",(SUM(IF(D44&gt;Error,1,0))+1+(SUM(IF(D44=Error,1,0))-1)/2)/(n+1),"")</f>
        <v>0.29090909090909089</v>
      </c>
      <c r="F44" s="14">
        <f t="shared" ca="1" si="2"/>
        <v>-0.55073086678221428</v>
      </c>
      <c r="G44" s="9"/>
      <c r="H44" s="9"/>
      <c r="I44" s="9"/>
      <c r="J44" s="9"/>
      <c r="K44" s="9"/>
      <c r="L44" s="9"/>
      <c r="M44" s="9"/>
      <c r="N44" s="9"/>
      <c r="O44" s="156" t="str">
        <f t="shared" ca="1" si="3"/>
        <v/>
      </c>
      <c r="P44" s="14">
        <f t="shared" ca="1" si="4"/>
        <v>-0.66027262089784111</v>
      </c>
      <c r="Q44" s="155">
        <f>Regression!F64</f>
        <v>0</v>
      </c>
      <c r="R44" s="27">
        <f ca="1">IF(P44&lt;&gt;"",Regression!C44,"")</f>
        <v>4001</v>
      </c>
    </row>
    <row r="45" spans="2:18" x14ac:dyDescent="0.15">
      <c r="B45">
        <f>IF(Regression!B45&lt;&gt;"",Regression!B45,"")</f>
        <v>23</v>
      </c>
      <c r="C45">
        <f>IF(Regression!C45&lt;&gt;"",Regression!C45,"")</f>
        <v>4003</v>
      </c>
      <c r="D45" s="13">
        <f t="shared" ca="1" si="1"/>
        <v>714.93160959519901</v>
      </c>
      <c r="E45" s="14">
        <f t="array" aca="1" ref="E45" ca="1">IF(D45&lt;&gt;"",(SUM(IF(D45&gt;Error,1,0))+1+(SUM(IF(D45=Error,1,0))-1)/2)/(n+1),"")</f>
        <v>0.75454545454545452</v>
      </c>
      <c r="F45" s="14">
        <f t="shared" ca="1" si="2"/>
        <v>0.68886362670887458</v>
      </c>
      <c r="G45" s="9"/>
      <c r="H45" s="9"/>
      <c r="I45" s="9"/>
      <c r="J45" s="9"/>
      <c r="K45" s="9"/>
      <c r="L45" s="9"/>
      <c r="M45" s="9"/>
      <c r="N45" s="9"/>
      <c r="O45" s="156" t="str">
        <f t="shared" ca="1" si="3"/>
        <v/>
      </c>
      <c r="P45" s="14">
        <f t="shared" ca="1" si="4"/>
        <v>0.9084947620824797</v>
      </c>
      <c r="Q45" s="155">
        <f>Regression!F65</f>
        <v>0</v>
      </c>
      <c r="R45" s="27">
        <f ca="1">IF(P45&lt;&gt;"",Regression!C45,"")</f>
        <v>4003</v>
      </c>
    </row>
    <row r="46" spans="2:18" x14ac:dyDescent="0.15">
      <c r="B46">
        <f>IF(Regression!B46&lt;&gt;"",Regression!B46,"")</f>
        <v>33</v>
      </c>
      <c r="C46">
        <f>IF(Regression!C46&lt;&gt;"",Regression!C46,"")</f>
        <v>4004</v>
      </c>
      <c r="D46" s="13">
        <f t="shared" ca="1" si="1"/>
        <v>129.01395016410333</v>
      </c>
      <c r="E46" s="14">
        <f t="array" aca="1" ref="E46" ca="1">IF(D46&lt;&gt;"",(SUM(IF(D46&gt;Error,1,0))+1+(SUM(IF(D46=Error,1,0))-1)/2)/(n+1),"")</f>
        <v>0.51818181818181819</v>
      </c>
      <c r="F46" s="14">
        <f t="shared" ca="1" si="2"/>
        <v>4.5590848238853031E-2</v>
      </c>
      <c r="G46" s="9"/>
      <c r="H46" s="9"/>
      <c r="I46" s="9"/>
      <c r="J46" s="9"/>
      <c r="K46" s="9"/>
      <c r="L46" s="9"/>
      <c r="M46" s="9"/>
      <c r="N46" s="9"/>
      <c r="O46" s="156" t="str">
        <f t="shared" ca="1" si="3"/>
        <v/>
      </c>
      <c r="P46" s="14">
        <f t="shared" ca="1" si="4"/>
        <v>0.16394365053466095</v>
      </c>
      <c r="Q46" s="155">
        <f>Regression!F66</f>
        <v>0</v>
      </c>
      <c r="R46" s="27">
        <f ca="1">IF(P46&lt;&gt;"",Regression!C46,"")</f>
        <v>4004</v>
      </c>
    </row>
    <row r="47" spans="2:18" x14ac:dyDescent="0.15">
      <c r="B47">
        <f>IF(Regression!B47&lt;&gt;"",Regression!B47,"")</f>
        <v>23</v>
      </c>
      <c r="C47">
        <f>IF(Regression!C47&lt;&gt;"",Regression!C47,"")</f>
        <v>4010</v>
      </c>
      <c r="D47" s="13">
        <f t="shared" ca="1" si="1"/>
        <v>721.93160959519901</v>
      </c>
      <c r="E47" s="14">
        <f t="array" aca="1" ref="E47" ca="1">IF(D47&lt;&gt;"",(SUM(IF(D47&gt;Error,1,0))+1+(SUM(IF(D47=Error,1,0))-1)/2)/(n+1),"")</f>
        <v>0.76363636363636367</v>
      </c>
      <c r="F47" s="14">
        <f t="shared" ca="1" si="2"/>
        <v>0.71804867851300969</v>
      </c>
      <c r="G47" s="9"/>
      <c r="H47" s="9"/>
      <c r="I47" s="9"/>
      <c r="J47" s="9"/>
      <c r="K47" s="9"/>
      <c r="L47" s="9"/>
      <c r="M47" s="9"/>
      <c r="N47" s="9"/>
      <c r="O47" s="156" t="str">
        <f t="shared" ca="1" si="3"/>
        <v/>
      </c>
      <c r="P47" s="14">
        <f t="shared" ca="1" si="4"/>
        <v>0.91738996723109267</v>
      </c>
      <c r="Q47" s="155">
        <f>Regression!F67</f>
        <v>0</v>
      </c>
      <c r="R47" s="27">
        <f ca="1">IF(P47&lt;&gt;"",Regression!C47,"")</f>
        <v>4010</v>
      </c>
    </row>
    <row r="48" spans="2:18" x14ac:dyDescent="0.15">
      <c r="B48">
        <f>IF(Regression!B48&lt;&gt;"",Regression!B48,"")</f>
        <v>37</v>
      </c>
      <c r="C48">
        <f>IF(Regression!C48&lt;&gt;"",Regression!C48,"")</f>
        <v>4016</v>
      </c>
      <c r="D48" s="13">
        <f t="shared" ca="1" si="1"/>
        <v>-93.753113608334388</v>
      </c>
      <c r="E48" s="14">
        <f t="array" aca="1" ref="E48" ca="1">IF(D48&lt;&gt;"",(SUM(IF(D48&gt;Error,1,0))+1+(SUM(IF(D48=Error,1,0))-1)/2)/(n+1),"")</f>
        <v>0.45454545454545453</v>
      </c>
      <c r="F48" s="14">
        <f t="shared" ca="1" si="2"/>
        <v>-0.11418529432142839</v>
      </c>
      <c r="G48" s="9"/>
      <c r="H48" s="9"/>
      <c r="I48" s="9"/>
      <c r="J48" s="9"/>
      <c r="K48" s="9"/>
      <c r="L48" s="9"/>
      <c r="M48" s="9"/>
      <c r="N48" s="9"/>
      <c r="O48" s="156" t="str">
        <f t="shared" ca="1" si="3"/>
        <v/>
      </c>
      <c r="P48" s="14">
        <f t="shared" ca="1" si="4"/>
        <v>-0.11913616840962156</v>
      </c>
      <c r="Q48" s="155">
        <f>Regression!F68</f>
        <v>0</v>
      </c>
      <c r="R48" s="27">
        <f ca="1">IF(P48&lt;&gt;"",Regression!C48,"")</f>
        <v>4016</v>
      </c>
    </row>
    <row r="49" spans="2:18" x14ac:dyDescent="0.15">
      <c r="B49">
        <f>IF(Regression!B49&lt;&gt;"",Regression!B49,"")</f>
        <v>39</v>
      </c>
      <c r="C49">
        <f>IF(Regression!C49&lt;&gt;"",Regression!C49,"")</f>
        <v>4070</v>
      </c>
      <c r="D49" s="13">
        <f t="shared" ca="1" si="1"/>
        <v>-157.1366454945537</v>
      </c>
      <c r="E49" s="14">
        <f t="array" aca="1" ref="E49" ca="1">IF(D49&lt;&gt;"",(SUM(IF(D49&gt;Error,1,0))+1+(SUM(IF(D49=Error,1,0))-1)/2)/(n+1),"")</f>
        <v>0.43636363636363634</v>
      </c>
      <c r="F49" s="14">
        <f t="shared" ca="1" si="2"/>
        <v>-0.16019524783939429</v>
      </c>
      <c r="G49" s="9"/>
      <c r="H49" s="9"/>
      <c r="I49" s="9"/>
      <c r="J49" s="9"/>
      <c r="K49" s="9"/>
      <c r="L49" s="9"/>
      <c r="M49" s="9"/>
      <c r="N49" s="9"/>
      <c r="O49" s="156" t="str">
        <f t="shared" ca="1" si="3"/>
        <v/>
      </c>
      <c r="P49" s="14">
        <f t="shared" ca="1" si="4"/>
        <v>-0.19968038543413172</v>
      </c>
      <c r="Q49" s="155">
        <f>Regression!F69</f>
        <v>0</v>
      </c>
      <c r="R49" s="27">
        <f ca="1">IF(P49&lt;&gt;"",Regression!C49,"")</f>
        <v>4070</v>
      </c>
    </row>
    <row r="50" spans="2:18" x14ac:dyDescent="0.15">
      <c r="B50">
        <f>IF(Regression!B50&lt;&gt;"",Regression!B50,"")</f>
        <v>23</v>
      </c>
      <c r="C50">
        <f>IF(Regression!C50&lt;&gt;"",Regression!C50,"")</f>
        <v>4074</v>
      </c>
      <c r="D50" s="13">
        <f t="shared" ca="1" si="1"/>
        <v>785.93160959519901</v>
      </c>
      <c r="E50" s="14">
        <f t="array" aca="1" ref="E50" ca="1">IF(D50&lt;&gt;"",(SUM(IF(D50&gt;Error,1,0))+1+(SUM(IF(D50=Error,1,0))-1)/2)/(n+1),"")</f>
        <v>0.81818181818181823</v>
      </c>
      <c r="F50" s="14">
        <f t="shared" ca="1" si="2"/>
        <v>0.90845786853738464</v>
      </c>
      <c r="G50" s="9"/>
      <c r="H50" s="9"/>
      <c r="I50" s="9"/>
      <c r="J50" s="9"/>
      <c r="K50" s="9"/>
      <c r="L50" s="9"/>
      <c r="M50" s="9"/>
      <c r="N50" s="9"/>
      <c r="O50" s="156" t="str">
        <f t="shared" ca="1" si="3"/>
        <v/>
      </c>
      <c r="P50" s="14">
        <f t="shared" ca="1" si="4"/>
        <v>0.9987175571612682</v>
      </c>
      <c r="Q50" s="155">
        <f>Regression!F70</f>
        <v>0</v>
      </c>
      <c r="R50" s="27">
        <f ca="1">IF(P50&lt;&gt;"",Regression!C50,"")</f>
        <v>4074</v>
      </c>
    </row>
    <row r="51" spans="2:18" x14ac:dyDescent="0.15">
      <c r="B51">
        <f>IF(Regression!B51&lt;&gt;"",Regression!B51,"")</f>
        <v>22</v>
      </c>
      <c r="C51">
        <f>IF(Regression!C51&lt;&gt;"",Regression!C51,"")</f>
        <v>4074</v>
      </c>
      <c r="D51" s="13">
        <f t="shared" ca="1" si="1"/>
        <v>844.62337553830821</v>
      </c>
      <c r="E51" s="14">
        <f t="array" aca="1" ref="E51" ca="1">IF(D51&lt;&gt;"",(SUM(IF(D51&gt;Error,1,0))+1+(SUM(IF(D51=Error,1,0))-1)/2)/(n+1),"")</f>
        <v>0.83636363636363631</v>
      </c>
      <c r="F51" s="14">
        <f t="shared" ca="1" si="2"/>
        <v>0.97962202818372091</v>
      </c>
      <c r="G51" s="9"/>
      <c r="H51" s="9"/>
      <c r="I51" s="9"/>
      <c r="J51" s="9"/>
      <c r="K51" s="9"/>
      <c r="L51" s="9"/>
      <c r="M51" s="9"/>
      <c r="N51" s="9"/>
      <c r="O51" s="156" t="str">
        <f t="shared" ca="1" si="3"/>
        <v/>
      </c>
      <c r="P51" s="14">
        <f t="shared" ca="1" si="4"/>
        <v>1.0732997426753155</v>
      </c>
      <c r="Q51" s="155">
        <f>Regression!F71</f>
        <v>0</v>
      </c>
      <c r="R51" s="27">
        <f ca="1">IF(P51&lt;&gt;"",Regression!C51,"")</f>
        <v>4074</v>
      </c>
    </row>
    <row r="52" spans="2:18" x14ac:dyDescent="0.15">
      <c r="B52">
        <f>IF(Regression!B52&lt;&gt;"",Regression!B52,"")</f>
        <v>43</v>
      </c>
      <c r="C52">
        <f>IF(Regression!C52&lt;&gt;"",Regression!C52,"")</f>
        <v>4101</v>
      </c>
      <c r="D52" s="13">
        <f t="shared" ca="1" si="1"/>
        <v>-360.90370926699143</v>
      </c>
      <c r="E52" s="14">
        <f t="array" aca="1" ref="E52" ca="1">IF(D52&lt;&gt;"",(SUM(IF(D52&gt;Error,1,0))+1+(SUM(IF(D52=Error,1,0))-1)/2)/(n+1),"")</f>
        <v>0.37272727272727274</v>
      </c>
      <c r="F52" s="14">
        <f t="shared" ca="1" si="2"/>
        <v>-0.32463868475217539</v>
      </c>
      <c r="G52" s="9"/>
      <c r="H52" s="9"/>
      <c r="I52" s="9"/>
      <c r="J52" s="9"/>
      <c r="K52" s="9"/>
      <c r="L52" s="9"/>
      <c r="M52" s="9"/>
      <c r="N52" s="9"/>
      <c r="O52" s="156" t="str">
        <f t="shared" ca="1" si="3"/>
        <v/>
      </c>
      <c r="P52" s="14">
        <f t="shared" ca="1" si="4"/>
        <v>-0.45861607611789335</v>
      </c>
      <c r="Q52" s="155">
        <f>Regression!F72</f>
        <v>0</v>
      </c>
      <c r="R52" s="27">
        <f ca="1">IF(P52&lt;&gt;"",Regression!C52,"")</f>
        <v>4101</v>
      </c>
    </row>
    <row r="53" spans="2:18" x14ac:dyDescent="0.15">
      <c r="B53">
        <f>IF(Regression!B53&lt;&gt;"",Regression!B53,"")</f>
        <v>42</v>
      </c>
      <c r="C53">
        <f>IF(Regression!C53&lt;&gt;"",Regression!C53,"")</f>
        <v>4110</v>
      </c>
      <c r="D53" s="13">
        <f t="shared" ca="1" si="1"/>
        <v>-293.21194332388222</v>
      </c>
      <c r="E53" s="14">
        <f t="array" aca="1" ref="E53" ca="1">IF(D53&lt;&gt;"",(SUM(IF(D53&gt;Error,1,0))+1+(SUM(IF(D53=Error,1,0))-1)/2)/(n+1),"")</f>
        <v>0.4</v>
      </c>
      <c r="F53" s="14">
        <f t="shared" ca="1" si="2"/>
        <v>-0.25334710313579978</v>
      </c>
      <c r="G53" s="9"/>
      <c r="H53" s="9"/>
      <c r="I53" s="9"/>
      <c r="J53" s="9"/>
      <c r="K53" s="9"/>
      <c r="L53" s="9"/>
      <c r="M53" s="9"/>
      <c r="N53" s="9"/>
      <c r="O53" s="156" t="str">
        <f t="shared" ca="1" si="3"/>
        <v/>
      </c>
      <c r="P53" s="14">
        <f t="shared" ca="1" si="4"/>
        <v>-0.37259719826991511</v>
      </c>
      <c r="Q53" s="155">
        <f>Regression!F73</f>
        <v>0</v>
      </c>
      <c r="R53" s="27">
        <f ca="1">IF(P53&lt;&gt;"",Regression!C53,"")</f>
        <v>4110</v>
      </c>
    </row>
    <row r="54" spans="2:18" x14ac:dyDescent="0.15">
      <c r="B54">
        <f>IF(Regression!B54&lt;&gt;"",Regression!B54,"")</f>
        <v>44</v>
      </c>
      <c r="C54">
        <f>IF(Regression!C54&lt;&gt;"",Regression!C54,"")</f>
        <v>4111</v>
      </c>
      <c r="D54" s="13">
        <f t="shared" ca="1" si="1"/>
        <v>-409.59547521010154</v>
      </c>
      <c r="E54" s="14">
        <f t="array" aca="1" ref="E54" ca="1">IF(D54&lt;&gt;"",(SUM(IF(D54&gt;Error,1,0))+1+(SUM(IF(D54=Error,1,0))-1)/2)/(n+1),"")</f>
        <v>0.36363636363636365</v>
      </c>
      <c r="F54" s="14">
        <f t="shared" ca="1" si="2"/>
        <v>-0.34875569551704472</v>
      </c>
      <c r="G54" s="9"/>
      <c r="H54" s="9"/>
      <c r="I54" s="9"/>
      <c r="J54" s="9"/>
      <c r="K54" s="9"/>
      <c r="L54" s="9"/>
      <c r="M54" s="9"/>
      <c r="N54" s="9"/>
      <c r="O54" s="156" t="str">
        <f t="shared" ca="1" si="3"/>
        <v/>
      </c>
      <c r="P54" s="14">
        <f t="shared" ca="1" si="4"/>
        <v>-0.52049082570535188</v>
      </c>
      <c r="Q54" s="155">
        <f>Regression!F74</f>
        <v>0</v>
      </c>
      <c r="R54" s="27">
        <f ca="1">IF(P54&lt;&gt;"",Regression!C54,"")</f>
        <v>4111</v>
      </c>
    </row>
    <row r="55" spans="2:18" x14ac:dyDescent="0.15">
      <c r="B55">
        <f>IF(Regression!B55&lt;&gt;"",Regression!B55,"")</f>
        <v>43</v>
      </c>
      <c r="C55">
        <f>IF(Regression!C55&lt;&gt;"",Regression!C55,"")</f>
        <v>4111</v>
      </c>
      <c r="D55" s="13">
        <f t="shared" ca="1" si="1"/>
        <v>-350.90370926699143</v>
      </c>
      <c r="E55" s="14">
        <f t="array" aca="1" ref="E55" ca="1">IF(D55&lt;&gt;"",(SUM(IF(D55&gt;Error,1,0))+1+(SUM(IF(D55=Error,1,0))-1)/2)/(n+1),"")</f>
        <v>0.38181818181818183</v>
      </c>
      <c r="F55" s="14">
        <f t="shared" ca="1" si="2"/>
        <v>-0.30070905457491998</v>
      </c>
      <c r="G55" s="9"/>
      <c r="H55" s="9"/>
      <c r="I55" s="9"/>
      <c r="J55" s="9"/>
      <c r="K55" s="9"/>
      <c r="L55" s="9"/>
      <c r="M55" s="9"/>
      <c r="N55" s="9"/>
      <c r="O55" s="156" t="str">
        <f t="shared" ca="1" si="3"/>
        <v/>
      </c>
      <c r="P55" s="14">
        <f t="shared" ca="1" si="4"/>
        <v>-0.44590864019130344</v>
      </c>
      <c r="Q55" s="155">
        <f>Regression!F75</f>
        <v>0</v>
      </c>
      <c r="R55" s="27">
        <f ca="1">IF(P55&lt;&gt;"",Regression!C55,"")</f>
        <v>4111</v>
      </c>
    </row>
    <row r="56" spans="2:18" x14ac:dyDescent="0.15">
      <c r="B56">
        <f>IF(Regression!B56&lt;&gt;"",Regression!B56,"")</f>
        <v>24</v>
      </c>
      <c r="C56">
        <f>IF(Regression!C56&lt;&gt;"",Regression!C56,"")</f>
        <v>4119</v>
      </c>
      <c r="D56" s="13">
        <f t="shared" ca="1" si="1"/>
        <v>772.23984365208935</v>
      </c>
      <c r="E56" s="14">
        <f t="array" aca="1" ref="E56" ca="1">IF(D56&lt;&gt;"",(SUM(IF(D56&gt;Error,1,0))+1+(SUM(IF(D56=Error,1,0))-1)/2)/(n+1),"")</f>
        <v>0.79090909090909089</v>
      </c>
      <c r="F56" s="14">
        <f t="shared" ca="1" si="2"/>
        <v>0.80957963211883521</v>
      </c>
      <c r="G56" s="9"/>
      <c r="H56" s="9"/>
      <c r="I56" s="9"/>
      <c r="J56" s="9"/>
      <c r="K56" s="9"/>
      <c r="L56" s="9"/>
      <c r="M56" s="9"/>
      <c r="N56" s="9"/>
      <c r="O56" s="156" t="str">
        <f t="shared" ca="1" si="3"/>
        <v/>
      </c>
      <c r="P56" s="14">
        <f t="shared" ca="1" si="4"/>
        <v>0.98131883331687497</v>
      </c>
      <c r="Q56" s="155">
        <f>Regression!F76</f>
        <v>0</v>
      </c>
      <c r="R56" s="27">
        <f ca="1">IF(P56&lt;&gt;"",Regression!C56,"")</f>
        <v>4119</v>
      </c>
    </row>
    <row r="57" spans="2:18" x14ac:dyDescent="0.15">
      <c r="B57">
        <f>IF(Regression!B57&lt;&gt;"",Regression!B57,"")</f>
        <v>21</v>
      </c>
      <c r="C57">
        <f>IF(Regression!C57&lt;&gt;"",Regression!C57,"")</f>
        <v>4127</v>
      </c>
      <c r="D57" s="13">
        <f t="shared" ca="1" si="1"/>
        <v>956.31514148141787</v>
      </c>
      <c r="E57" s="14">
        <f t="array" aca="1" ref="E57" ca="1">IF(D57&lt;&gt;"",(SUM(IF(D57&gt;Error,1,0))+1+(SUM(IF(D57=Error,1,0))-1)/2)/(n+1),"")</f>
        <v>0.9</v>
      </c>
      <c r="F57" s="14">
        <f t="shared" ca="1" si="2"/>
        <v>1.2815515655446006</v>
      </c>
      <c r="G57" s="9"/>
      <c r="H57" s="9"/>
      <c r="I57" s="9"/>
      <c r="J57" s="9"/>
      <c r="K57" s="9"/>
      <c r="L57" s="9"/>
      <c r="M57" s="9"/>
      <c r="N57" s="9"/>
      <c r="O57" s="156" t="str">
        <f t="shared" ca="1" si="3"/>
        <v/>
      </c>
      <c r="P57" s="14">
        <f t="shared" ca="1" si="4"/>
        <v>1.21523133860029</v>
      </c>
      <c r="Q57" s="155">
        <f>Regression!F77</f>
        <v>0</v>
      </c>
      <c r="R57" s="27">
        <f ca="1">IF(P57&lt;&gt;"",Regression!C57,"")</f>
        <v>4127</v>
      </c>
    </row>
    <row r="58" spans="2:18" x14ac:dyDescent="0.15">
      <c r="B58">
        <f>IF(Regression!B58&lt;&gt;"",Regression!B58,"")</f>
        <v>23</v>
      </c>
      <c r="C58">
        <f>IF(Regression!C58&lt;&gt;"",Regression!C58,"")</f>
        <v>4127</v>
      </c>
      <c r="D58" s="13">
        <f t="shared" ca="1" si="1"/>
        <v>838.93160959519901</v>
      </c>
      <c r="E58" s="14">
        <f t="array" aca="1" ref="E58" ca="1">IF(D58&lt;&gt;"",(SUM(IF(D58&gt;Error,1,0))+1+(SUM(IF(D58=Error,1,0))-1)/2)/(n+1),"")</f>
        <v>0.82727272727272727</v>
      </c>
      <c r="F58" s="14">
        <f t="shared" ca="1" si="2"/>
        <v>0.94344263258565308</v>
      </c>
      <c r="G58" s="9"/>
      <c r="H58" s="9"/>
      <c r="I58" s="9"/>
      <c r="J58" s="9"/>
      <c r="K58" s="9"/>
      <c r="L58" s="9"/>
      <c r="M58" s="9"/>
      <c r="N58" s="9"/>
      <c r="O58" s="156" t="str">
        <f t="shared" ca="1" si="3"/>
        <v/>
      </c>
      <c r="P58" s="14">
        <f t="shared" ca="1" si="4"/>
        <v>1.0660669675721948</v>
      </c>
      <c r="Q58" s="155">
        <f>Regression!F78</f>
        <v>0</v>
      </c>
      <c r="R58" s="27">
        <f ca="1">IF(P58&lt;&gt;"",Regression!C58,"")</f>
        <v>4127</v>
      </c>
    </row>
    <row r="59" spans="2:18" x14ac:dyDescent="0.15">
      <c r="B59">
        <f>IF(Regression!B59&lt;&gt;"",Regression!B59,"")</f>
        <v>42</v>
      </c>
      <c r="C59">
        <f>IF(Regression!C59&lt;&gt;"",Regression!C59,"")</f>
        <v>4137</v>
      </c>
      <c r="D59" s="13">
        <f t="shared" ca="1" si="1"/>
        <v>-266.21194332388222</v>
      </c>
      <c r="E59" s="14">
        <f t="array" aca="1" ref="E59" ca="1">IF(D59&lt;&gt;"",(SUM(IF(D59&gt;Error,1,0))+1+(SUM(IF(D59=Error,1,0))-1)/2)/(n+1),"")</f>
        <v>0.40909090909090912</v>
      </c>
      <c r="F59" s="14">
        <f t="shared" ca="1" si="2"/>
        <v>-0.22988411757923208</v>
      </c>
      <c r="G59" s="9"/>
      <c r="H59" s="9"/>
      <c r="I59" s="9"/>
      <c r="J59" s="9"/>
      <c r="K59" s="9"/>
      <c r="L59" s="9"/>
      <c r="M59" s="9"/>
      <c r="N59" s="9"/>
      <c r="O59" s="156" t="str">
        <f t="shared" ca="1" si="3"/>
        <v/>
      </c>
      <c r="P59" s="14">
        <f t="shared" ca="1" si="4"/>
        <v>-0.33828712126812227</v>
      </c>
      <c r="Q59" s="155">
        <f>Regression!F79</f>
        <v>0</v>
      </c>
      <c r="R59" s="27">
        <f ca="1">IF(P59&lt;&gt;"",Regression!C59,"")</f>
        <v>4137</v>
      </c>
    </row>
    <row r="60" spans="2:18" x14ac:dyDescent="0.15">
      <c r="B60">
        <f>IF(Regression!B60&lt;&gt;"",Regression!B60,"")</f>
        <v>25</v>
      </c>
      <c r="C60">
        <f>IF(Regression!C60&lt;&gt;"",Regression!C60,"")</f>
        <v>4138</v>
      </c>
      <c r="D60" s="13">
        <f t="shared" ca="1" si="1"/>
        <v>732.54807770897969</v>
      </c>
      <c r="E60" s="14">
        <f t="array" aca="1" ref="E60" ca="1">IF(D60&lt;&gt;"",(SUM(IF(D60&gt;Error,1,0))+1+(SUM(IF(D60=Error,1,0))-1)/2)/(n+1),"")</f>
        <v>0.78181818181818186</v>
      </c>
      <c r="F60" s="14">
        <f t="shared" ca="1" si="2"/>
        <v>0.77834842238484403</v>
      </c>
      <c r="G60" s="9"/>
      <c r="H60" s="9"/>
      <c r="I60" s="9"/>
      <c r="J60" s="9"/>
      <c r="K60" s="9"/>
      <c r="L60" s="9"/>
      <c r="M60" s="9"/>
      <c r="N60" s="9"/>
      <c r="O60" s="156" t="str">
        <f t="shared" ca="1" si="3"/>
        <v/>
      </c>
      <c r="P60" s="14">
        <f t="shared" ca="1" si="4"/>
        <v>0.93088077606334796</v>
      </c>
      <c r="Q60" s="155">
        <f>Regression!F80</f>
        <v>0</v>
      </c>
      <c r="R60" s="27">
        <f ca="1">IF(P60&lt;&gt;"",Regression!C60,"")</f>
        <v>4138</v>
      </c>
    </row>
    <row r="61" spans="2:18" x14ac:dyDescent="0.15">
      <c r="B61">
        <f>IF(Regression!B61&lt;&gt;"",Regression!B61,"")</f>
        <v>48</v>
      </c>
      <c r="C61">
        <f>IF(Regression!C61&lt;&gt;"",Regression!C61,"")</f>
        <v>4157</v>
      </c>
      <c r="D61" s="13">
        <f t="shared" ca="1" si="1"/>
        <v>-598.36253898253926</v>
      </c>
      <c r="E61" s="14">
        <f t="array" aca="1" ref="E61" ca="1">IF(D61&lt;&gt;"",(SUM(IF(D61&gt;Error,1,0))+1+(SUM(IF(D61=Error,1,0))-1)/2)/(n+1),"")</f>
        <v>0.24545454545454545</v>
      </c>
      <c r="F61" s="14">
        <f t="shared" ca="1" si="2"/>
        <v>-0.68886362670887458</v>
      </c>
      <c r="G61" s="9"/>
      <c r="H61" s="9"/>
      <c r="I61" s="9"/>
      <c r="J61" s="9"/>
      <c r="K61" s="9"/>
      <c r="L61" s="9"/>
      <c r="M61" s="9"/>
      <c r="N61" s="9"/>
      <c r="O61" s="156" t="str">
        <f t="shared" ca="1" si="3"/>
        <v/>
      </c>
      <c r="P61" s="14">
        <f t="shared" ca="1" si="4"/>
        <v>-0.76036536249922859</v>
      </c>
      <c r="Q61" s="155">
        <f>Regression!F81</f>
        <v>0</v>
      </c>
      <c r="R61" s="27">
        <f ca="1">IF(P61&lt;&gt;"",Regression!C61,"")</f>
        <v>4157</v>
      </c>
    </row>
    <row r="62" spans="2:18" x14ac:dyDescent="0.15">
      <c r="B62">
        <f>IF(Regression!B62&lt;&gt;"",Regression!B62,"")</f>
        <v>48</v>
      </c>
      <c r="C62">
        <f>IF(Regression!C62&lt;&gt;"",Regression!C62,"")</f>
        <v>4169</v>
      </c>
      <c r="D62" s="13">
        <f t="shared" ca="1" si="1"/>
        <v>-586.36253898253926</v>
      </c>
      <c r="E62" s="14">
        <f t="array" aca="1" ref="E62" ca="1">IF(D62&lt;&gt;"",(SUM(IF(D62&gt;Error,1,0))+1+(SUM(IF(D62=Error,1,0))-1)/2)/(n+1),"")</f>
        <v>0.25454545454545452</v>
      </c>
      <c r="F62" s="14">
        <f t="shared" ca="1" si="2"/>
        <v>-0.66025389885446362</v>
      </c>
      <c r="G62" s="9"/>
      <c r="H62" s="9"/>
      <c r="I62" s="9"/>
      <c r="J62" s="9"/>
      <c r="K62" s="9"/>
      <c r="L62" s="9"/>
      <c r="M62" s="9"/>
      <c r="N62" s="9"/>
      <c r="O62" s="156" t="str">
        <f t="shared" ca="1" si="3"/>
        <v/>
      </c>
      <c r="P62" s="14">
        <f t="shared" ca="1" si="4"/>
        <v>-0.74511643938732075</v>
      </c>
      <c r="Q62" s="155">
        <f>Regression!F82</f>
        <v>0</v>
      </c>
      <c r="R62" s="27">
        <f ca="1">IF(P62&lt;&gt;"",Regression!C62,"")</f>
        <v>4169</v>
      </c>
    </row>
    <row r="63" spans="2:18" x14ac:dyDescent="0.15">
      <c r="B63">
        <f>IF(Regression!B63&lt;&gt;"",Regression!B63,"")</f>
        <v>38</v>
      </c>
      <c r="C63">
        <f>IF(Regression!C63&lt;&gt;"",Regression!C63,"")</f>
        <v>4170</v>
      </c>
      <c r="D63" s="13">
        <f t="shared" ca="1" si="1"/>
        <v>1.5551204485564085</v>
      </c>
      <c r="E63" s="14">
        <f t="array" aca="1" ref="E63" ca="1">IF(D63&lt;&gt;"",(SUM(IF(D63&gt;Error,1,0))+1+(SUM(IF(D63=Error,1,0))-1)/2)/(n+1),"")</f>
        <v>0.4681818181818182</v>
      </c>
      <c r="F63" s="14">
        <f t="shared" ca="1" si="2"/>
        <v>-7.9841099004125449E-2</v>
      </c>
      <c r="G63" s="9"/>
      <c r="H63" s="9"/>
      <c r="I63" s="9"/>
      <c r="J63" s="9"/>
      <c r="K63" s="9"/>
      <c r="L63" s="9"/>
      <c r="M63" s="9"/>
      <c r="N63" s="9"/>
      <c r="O63" s="156" t="str">
        <f t="shared" ca="1" si="3"/>
        <v/>
      </c>
      <c r="P63" s="14">
        <f t="shared" ca="1" si="4"/>
        <v>1.976159345816035E-3</v>
      </c>
      <c r="Q63" s="155">
        <f>Regression!F83</f>
        <v>0</v>
      </c>
      <c r="R63" s="27">
        <f ca="1">IF(P63&lt;&gt;"",Regression!C63,"")</f>
        <v>4170</v>
      </c>
    </row>
    <row r="64" spans="2:18" x14ac:dyDescent="0.15">
      <c r="B64">
        <f>IF(Regression!B64&lt;&gt;"",Regression!B64,"")</f>
        <v>38</v>
      </c>
      <c r="C64">
        <f>IF(Regression!C64&lt;&gt;"",Regression!C64,"")</f>
        <v>4170</v>
      </c>
      <c r="D64" s="13">
        <f t="shared" ca="1" si="1"/>
        <v>1.5551204485564085</v>
      </c>
      <c r="E64" s="14">
        <f t="array" aca="1" ref="E64" ca="1">IF(D64&lt;&gt;"",(SUM(IF(D64&gt;Error,1,0))+1+(SUM(IF(D64=Error,1,0))-1)/2)/(n+1),"")</f>
        <v>0.4681818181818182</v>
      </c>
      <c r="F64" s="14">
        <f t="shared" ca="1" si="2"/>
        <v>-7.9841099004125449E-2</v>
      </c>
      <c r="G64" s="9"/>
      <c r="H64" s="9"/>
      <c r="I64" s="9"/>
      <c r="J64" s="9"/>
      <c r="K64" s="9"/>
      <c r="L64" s="9"/>
      <c r="M64" s="9"/>
      <c r="N64" s="9"/>
      <c r="O64" s="156" t="str">
        <f t="shared" ca="1" si="3"/>
        <v/>
      </c>
      <c r="P64" s="14">
        <f t="shared" ca="1" si="4"/>
        <v>1.976159345816035E-3</v>
      </c>
      <c r="Q64" s="155">
        <f>Regression!F84</f>
        <v>0</v>
      </c>
      <c r="R64" s="27">
        <f ca="1">IF(P64&lt;&gt;"",Regression!C64,"")</f>
        <v>4170</v>
      </c>
    </row>
    <row r="65" spans="2:18" x14ac:dyDescent="0.15">
      <c r="B65">
        <f>IF(Regression!B65&lt;&gt;"",Regression!B65,"")</f>
        <v>41</v>
      </c>
      <c r="C65">
        <f>IF(Regression!C65&lt;&gt;"",Regression!C65,"")</f>
        <v>4170</v>
      </c>
      <c r="D65" s="13">
        <f t="shared" ca="1" si="1"/>
        <v>-174.52017738077302</v>
      </c>
      <c r="E65" s="14">
        <f t="array" aca="1" ref="E65" ca="1">IF(D65&lt;&gt;"",(SUM(IF(D65&gt;Error,1,0))+1+(SUM(IF(D65=Error,1,0))-1)/2)/(n+1),"")</f>
        <v>0.42727272727272725</v>
      </c>
      <c r="F65" s="14">
        <f t="shared" ca="1" si="2"/>
        <v>-0.1833218965723393</v>
      </c>
      <c r="G65" s="9"/>
      <c r="H65" s="9"/>
      <c r="I65" s="9"/>
      <c r="J65" s="9"/>
      <c r="K65" s="9"/>
      <c r="L65" s="9"/>
      <c r="M65" s="9"/>
      <c r="N65" s="9"/>
      <c r="O65" s="156" t="str">
        <f t="shared" ca="1" si="3"/>
        <v/>
      </c>
      <c r="P65" s="14">
        <f t="shared" ca="1" si="4"/>
        <v>-0.22177039719632821</v>
      </c>
      <c r="Q65" s="155">
        <f>Regression!F85</f>
        <v>0</v>
      </c>
      <c r="R65" s="27">
        <f ca="1">IF(P65&lt;&gt;"",Regression!C65,"")</f>
        <v>4170</v>
      </c>
    </row>
    <row r="66" spans="2:18" x14ac:dyDescent="0.15">
      <c r="B66">
        <f>IF(Regression!B66&lt;&gt;"",Regression!B66,"")</f>
        <v>38</v>
      </c>
      <c r="C66">
        <f>IF(Regression!C66&lt;&gt;"",Regression!C66,"")</f>
        <v>4171</v>
      </c>
      <c r="D66" s="13">
        <f t="shared" ca="1" si="1"/>
        <v>2.5551204485564085</v>
      </c>
      <c r="E66" s="14">
        <f t="array" aca="1" ref="E66" ca="1">IF(D66&lt;&gt;"",(SUM(IF(D66&gt;Error,1,0))+1+(SUM(IF(D66=Error,1,0))-1)/2)/(n+1),"")</f>
        <v>0.48181818181818181</v>
      </c>
      <c r="F66" s="14">
        <f t="shared" ca="1" si="2"/>
        <v>-4.5590848238853031E-2</v>
      </c>
      <c r="G66" s="9"/>
      <c r="H66" s="9"/>
      <c r="I66" s="9"/>
      <c r="J66" s="9"/>
      <c r="K66" s="9"/>
      <c r="L66" s="9"/>
      <c r="M66" s="9"/>
      <c r="N66" s="9"/>
      <c r="O66" s="156" t="str">
        <f t="shared" ca="1" si="3"/>
        <v/>
      </c>
      <c r="P66" s="14">
        <f t="shared" ca="1" si="4"/>
        <v>3.246902938475028E-3</v>
      </c>
      <c r="Q66" s="155">
        <f>Regression!F86</f>
        <v>0</v>
      </c>
      <c r="R66" s="27">
        <f ca="1">IF(P66&lt;&gt;"",Regression!C66,"")</f>
        <v>4171</v>
      </c>
    </row>
    <row r="67" spans="2:18" x14ac:dyDescent="0.15">
      <c r="B67">
        <f>IF(Regression!B67&lt;&gt;"",Regression!B67,"")</f>
        <v>34</v>
      </c>
      <c r="C67">
        <f>IF(Regression!C67&lt;&gt;"",Regression!C67,"")</f>
        <v>4171</v>
      </c>
      <c r="D67" s="13">
        <f t="shared" ca="1" si="1"/>
        <v>237.32218422099413</v>
      </c>
      <c r="E67" s="14">
        <f t="array" aca="1" ref="E67" ca="1">IF(D67&lt;&gt;"",(SUM(IF(D67&gt;Error,1,0))+1+(SUM(IF(D67=Error,1,0))-1)/2)/(n+1),"")</f>
        <v>0.57272727272727275</v>
      </c>
      <c r="F67" s="14">
        <f t="shared" ca="1" si="2"/>
        <v>0.1833218965723393</v>
      </c>
      <c r="G67" s="9"/>
      <c r="H67" s="9"/>
      <c r="I67" s="9"/>
      <c r="J67" s="9"/>
      <c r="K67" s="9"/>
      <c r="L67" s="9"/>
      <c r="M67" s="9"/>
      <c r="N67" s="9"/>
      <c r="O67" s="156" t="str">
        <f t="shared" ca="1" si="3"/>
        <v/>
      </c>
      <c r="P67" s="14">
        <f t="shared" ca="1" si="4"/>
        <v>0.30157564499466544</v>
      </c>
      <c r="Q67" s="155">
        <f>Regression!F87</f>
        <v>0</v>
      </c>
      <c r="R67" s="27">
        <f ca="1">IF(P67&lt;&gt;"",Regression!C67,"")</f>
        <v>4171</v>
      </c>
    </row>
    <row r="68" spans="2:18" x14ac:dyDescent="0.15">
      <c r="B68">
        <f>IF(Regression!B68&lt;&gt;"",Regression!B68,"")</f>
        <v>48</v>
      </c>
      <c r="C68">
        <f>IF(Regression!C68&lt;&gt;"",Regression!C68,"")</f>
        <v>4180</v>
      </c>
      <c r="D68" s="13">
        <f t="shared" ca="1" si="1"/>
        <v>-575.36253898253926</v>
      </c>
      <c r="E68" s="14">
        <f t="array" aca="1" ref="E68" ca="1">IF(D68&lt;&gt;"",(SUM(IF(D68&gt;Error,1,0))+1+(SUM(IF(D68=Error,1,0))-1)/2)/(n+1),"")</f>
        <v>0.26363636363636361</v>
      </c>
      <c r="F68" s="14">
        <f t="shared" ca="1" si="2"/>
        <v>-0.63217470022530065</v>
      </c>
      <c r="G68" s="9"/>
      <c r="H68" s="9"/>
      <c r="I68" s="9"/>
      <c r="J68" s="9"/>
      <c r="K68" s="9"/>
      <c r="L68" s="9"/>
      <c r="M68" s="9"/>
      <c r="N68" s="9"/>
      <c r="O68" s="156" t="str">
        <f t="shared" ca="1" si="3"/>
        <v/>
      </c>
      <c r="P68" s="14">
        <f t="shared" ca="1" si="4"/>
        <v>-0.73113825986807179</v>
      </c>
      <c r="Q68" s="155">
        <f>Regression!F88</f>
        <v>0</v>
      </c>
      <c r="R68" s="27">
        <f ca="1">IF(P68&lt;&gt;"",Regression!C68,"")</f>
        <v>4180</v>
      </c>
    </row>
    <row r="69" spans="2:18" x14ac:dyDescent="0.15">
      <c r="B69">
        <f>IF(Regression!B69&lt;&gt;"",Regression!B69,"")</f>
        <v>37</v>
      </c>
      <c r="C69">
        <f>IF(Regression!C69&lt;&gt;"",Regression!C69,"")</f>
        <v>4183</v>
      </c>
      <c r="D69" s="13">
        <f t="shared" ca="1" si="1"/>
        <v>73.246886391665612</v>
      </c>
      <c r="E69" s="14">
        <f t="array" aca="1" ref="E69" ca="1">IF(D69&lt;&gt;"",(SUM(IF(D69&gt;Error,1,0))+1+(SUM(IF(D69=Error,1,0))-1)/2)/(n+1),"")</f>
        <v>0.49090909090909091</v>
      </c>
      <c r="F69" s="14">
        <f t="shared" ca="1" si="2"/>
        <v>-2.2789502280392185E-2</v>
      </c>
      <c r="G69" s="9"/>
      <c r="H69" s="9"/>
      <c r="I69" s="9"/>
      <c r="J69" s="9"/>
      <c r="K69" s="9"/>
      <c r="L69" s="9"/>
      <c r="M69" s="9"/>
      <c r="N69" s="9"/>
      <c r="O69" s="156" t="str">
        <f t="shared" ca="1" si="3"/>
        <v/>
      </c>
      <c r="P69" s="14">
        <f t="shared" ref="P69:P100" ca="1" si="5">IF(D69&lt;&gt;"",D69/(STDEV($D$5:$D$204)),"")</f>
        <v>9.3078011564430255E-2</v>
      </c>
      <c r="Q69" s="155">
        <f>Regression!F89</f>
        <v>0</v>
      </c>
      <c r="R69" s="27">
        <f ca="1">IF(P69&lt;&gt;"",Regression!C69,"")</f>
        <v>4183</v>
      </c>
    </row>
    <row r="70" spans="2:18" x14ac:dyDescent="0.15">
      <c r="B70">
        <f>IF(Regression!B70&lt;&gt;"",Regression!B70,"")</f>
        <v>24</v>
      </c>
      <c r="C70">
        <f>IF(Regression!C70&lt;&gt;"",Regression!C70,"")</f>
        <v>4208</v>
      </c>
      <c r="D70" s="13">
        <f t="shared" ref="D70:D133" ca="1" si="6">IF(AND(B70&lt;&gt;"",C70&lt;&gt;""),C70-($Q$5*B70+$Q$6),"")</f>
        <v>861.23984365208935</v>
      </c>
      <c r="E70" s="14">
        <f t="array" aca="1" ref="E70" ca="1">IF(D70&lt;&gt;"",(SUM(IF(D70&gt;Error,1,0))+1+(SUM(IF(D70=Error,1,0))-1)/2)/(n+1),"")</f>
        <v>0.84545454545454546</v>
      </c>
      <c r="F70" s="14">
        <f t="shared" ref="F70:F204" ca="1" si="7">IF(E70&lt;&gt;"",NORMSINV(E70),"")</f>
        <v>1.0171314326204672</v>
      </c>
      <c r="G70" s="9"/>
      <c r="H70" s="9"/>
      <c r="I70" s="9"/>
      <c r="J70" s="9"/>
      <c r="K70" s="9"/>
      <c r="L70" s="9"/>
      <c r="M70" s="9"/>
      <c r="N70" s="9"/>
      <c r="O70" s="156" t="str">
        <f t="shared" ref="O70:O133" ca="1" si="8">IF(P70&lt;&gt;"",IF(ABS(P70)&gt;=2.6,"Check",""),"")</f>
        <v/>
      </c>
      <c r="P70" s="14">
        <f t="shared" ca="1" si="5"/>
        <v>1.0944150130635253</v>
      </c>
      <c r="Q70" s="155">
        <f>Regression!F90</f>
        <v>0</v>
      </c>
      <c r="R70" s="27">
        <f ca="1">IF(P70&lt;&gt;"",Regression!C70,"")</f>
        <v>4208</v>
      </c>
    </row>
    <row r="71" spans="2:18" x14ac:dyDescent="0.15">
      <c r="B71">
        <f>IF(Regression!B71&lt;&gt;"",Regression!B71,"")</f>
        <v>47</v>
      </c>
      <c r="C71">
        <f>IF(Regression!C71&lt;&gt;"",Regression!C71,"")</f>
        <v>4214</v>
      </c>
      <c r="D71" s="13">
        <f t="shared" ca="1" si="6"/>
        <v>-482.67077303943006</v>
      </c>
      <c r="E71" s="14">
        <f t="array" aca="1" ref="E71" ca="1">IF(D71&lt;&gt;"",(SUM(IF(D71&gt;Error,1,0))+1+(SUM(IF(D71=Error,1,0))-1)/2)/(n+1),"")</f>
        <v>0.30909090909090908</v>
      </c>
      <c r="F71" s="14">
        <f t="shared" ca="1" si="7"/>
        <v>-0.49842883345871808</v>
      </c>
      <c r="G71" s="9"/>
      <c r="H71" s="9"/>
      <c r="I71" s="9"/>
      <c r="J71" s="9"/>
      <c r="K71" s="9"/>
      <c r="L71" s="9"/>
      <c r="M71" s="9"/>
      <c r="N71" s="9"/>
      <c r="O71" s="156" t="str">
        <f t="shared" ca="1" si="8"/>
        <v/>
      </c>
      <c r="P71" s="14">
        <f t="shared" ca="1" si="5"/>
        <v>-0.61335079220361877</v>
      </c>
      <c r="Q71" s="155">
        <f>Regression!F91</f>
        <v>0</v>
      </c>
      <c r="R71" s="27">
        <f ca="1">IF(P71&lt;&gt;"",Regression!C71,"")</f>
        <v>4214</v>
      </c>
    </row>
    <row r="72" spans="2:18" x14ac:dyDescent="0.15">
      <c r="B72">
        <f>IF(Regression!B72&lt;&gt;"",Regression!B72,"")</f>
        <v>32</v>
      </c>
      <c r="C72">
        <f>IF(Regression!C72&lt;&gt;"",Regression!C72,"")</f>
        <v>4219</v>
      </c>
      <c r="D72" s="13">
        <f t="shared" ca="1" si="6"/>
        <v>402.70571610721299</v>
      </c>
      <c r="E72" s="14">
        <f t="array" aca="1" ref="E72" ca="1">IF(D72&lt;&gt;"",(SUM(IF(D72&gt;Error,1,0))+1+(SUM(IF(D72=Error,1,0))-1)/2)/(n+1),"")</f>
        <v>0.7</v>
      </c>
      <c r="F72" s="14">
        <f t="shared" ca="1" si="7"/>
        <v>0.52440051270804078</v>
      </c>
      <c r="G72" s="9"/>
      <c r="H72" s="9"/>
      <c r="I72" s="9"/>
      <c r="J72" s="9"/>
      <c r="K72" s="9"/>
      <c r="L72" s="9"/>
      <c r="M72" s="9"/>
      <c r="N72" s="9"/>
      <c r="O72" s="156" t="str">
        <f t="shared" ca="1" si="8"/>
        <v/>
      </c>
      <c r="P72" s="14">
        <f t="shared" ca="1" si="5"/>
        <v>0.51173570847039229</v>
      </c>
      <c r="Q72" s="155">
        <f>Regression!F92</f>
        <v>0</v>
      </c>
      <c r="R72" s="27">
        <f ca="1">IF(P72&lt;&gt;"",Regression!C72,"")</f>
        <v>4219</v>
      </c>
    </row>
    <row r="73" spans="2:18" x14ac:dyDescent="0.15">
      <c r="B73">
        <f>IF(Regression!B73&lt;&gt;"",Regression!B73,"")</f>
        <v>48</v>
      </c>
      <c r="C73">
        <f>IF(Regression!C73&lt;&gt;"",Regression!C73,"")</f>
        <v>4273</v>
      </c>
      <c r="D73" s="13">
        <f t="shared" ca="1" si="6"/>
        <v>-482.36253898253926</v>
      </c>
      <c r="E73" s="14">
        <f t="array" aca="1" ref="E73" ca="1">IF(D73&lt;&gt;"",(SUM(IF(D73&gt;Error,1,0))+1+(SUM(IF(D73=Error,1,0))-1)/2)/(n+1),"")</f>
        <v>0.31818181818181818</v>
      </c>
      <c r="F73" s="14">
        <f t="shared" ca="1" si="7"/>
        <v>-0.47278912099226744</v>
      </c>
      <c r="G73" s="9"/>
      <c r="H73" s="9"/>
      <c r="I73" s="9"/>
      <c r="J73" s="9"/>
      <c r="K73" s="9"/>
      <c r="L73" s="9"/>
      <c r="M73" s="9"/>
      <c r="N73" s="9"/>
      <c r="O73" s="156" t="str">
        <f t="shared" ca="1" si="8"/>
        <v/>
      </c>
      <c r="P73" s="14">
        <f t="shared" ca="1" si="5"/>
        <v>-0.61295910575078549</v>
      </c>
      <c r="Q73" s="155">
        <f>Regression!F93</f>
        <v>0</v>
      </c>
      <c r="R73" s="27">
        <f ca="1">IF(P73&lt;&gt;"",Regression!C73,"")</f>
        <v>4273</v>
      </c>
    </row>
    <row r="74" spans="2:18" x14ac:dyDescent="0.15">
      <c r="B74">
        <f>IF(Regression!B74&lt;&gt;"",Regression!B74,"")</f>
        <v>22</v>
      </c>
      <c r="C74">
        <f>IF(Regression!C74&lt;&gt;"",Regression!C74,"")</f>
        <v>4288</v>
      </c>
      <c r="D74" s="13">
        <f t="shared" ca="1" si="6"/>
        <v>1058.6233755383082</v>
      </c>
      <c r="E74" s="14">
        <f t="array" aca="1" ref="E74" ca="1">IF(D74&lt;&gt;"",(SUM(IF(D74&gt;Error,1,0))+1+(SUM(IF(D74=Error,1,0))-1)/2)/(n+1),"")</f>
        <v>0.92727272727272725</v>
      </c>
      <c r="F74" s="14">
        <f t="shared" ca="1" si="7"/>
        <v>1.4557760251170173</v>
      </c>
      <c r="G74" s="9"/>
      <c r="H74" s="9"/>
      <c r="I74" s="9"/>
      <c r="J74" s="9"/>
      <c r="K74" s="9"/>
      <c r="L74" s="9"/>
      <c r="M74" s="9"/>
      <c r="N74" s="9"/>
      <c r="O74" s="156" t="str">
        <f t="shared" ca="1" si="8"/>
        <v/>
      </c>
      <c r="P74" s="14">
        <f t="shared" ca="1" si="5"/>
        <v>1.34523887150434</v>
      </c>
      <c r="Q74" s="155">
        <f>Regression!F94</f>
        <v>0</v>
      </c>
      <c r="R74" s="27">
        <f ca="1">IF(P74&lt;&gt;"",Regression!C74,"")</f>
        <v>4288</v>
      </c>
    </row>
    <row r="75" spans="2:18" x14ac:dyDescent="0.15">
      <c r="B75">
        <f>IF(Regression!B75&lt;&gt;"",Regression!B75,"")</f>
        <v>49</v>
      </c>
      <c r="C75">
        <f>IF(Regression!C75&lt;&gt;"",Regression!C75,"")</f>
        <v>4347</v>
      </c>
      <c r="D75" s="13">
        <f t="shared" ca="1" si="6"/>
        <v>-467.05430492564938</v>
      </c>
      <c r="E75" s="14">
        <f t="array" aca="1" ref="E75" ca="1">IF(D75&lt;&gt;"",(SUM(IF(D75&gt;Error,1,0))+1+(SUM(IF(D75=Error,1,0))-1)/2)/(n+1),"")</f>
        <v>0.32727272727272727</v>
      </c>
      <c r="F75" s="14">
        <f t="shared" ca="1" si="7"/>
        <v>-0.44745654804896379</v>
      </c>
      <c r="G75" s="9"/>
      <c r="H75" s="9"/>
      <c r="I75" s="9"/>
      <c r="J75" s="9"/>
      <c r="K75" s="9"/>
      <c r="L75" s="9"/>
      <c r="M75" s="9"/>
      <c r="N75" s="9"/>
      <c r="O75" s="156" t="str">
        <f t="shared" ca="1" si="8"/>
        <v/>
      </c>
      <c r="P75" s="14">
        <f t="shared" ca="1" si="5"/>
        <v>-0.5935062654080685</v>
      </c>
      <c r="Q75" s="155">
        <f>Regression!F95</f>
        <v>0</v>
      </c>
      <c r="R75" s="27">
        <f ca="1">IF(P75&lt;&gt;"",Regression!C75,"")</f>
        <v>4347</v>
      </c>
    </row>
    <row r="76" spans="2:18" x14ac:dyDescent="0.15">
      <c r="B76">
        <f>IF(Regression!B76&lt;&gt;"",Regression!B76,"")</f>
        <v>32</v>
      </c>
      <c r="C76">
        <f>IF(Regression!C76&lt;&gt;"",Regression!C76,"")</f>
        <v>4412</v>
      </c>
      <c r="D76" s="13">
        <f t="shared" ca="1" si="6"/>
        <v>595.70571610721299</v>
      </c>
      <c r="E76" s="14">
        <f t="array" aca="1" ref="E76" ca="1">IF(D76&lt;&gt;"",(SUM(IF(D76&gt;Error,1,0))+1+(SUM(IF(D76=Error,1,0))-1)/2)/(n+1),"")</f>
        <v>0.73636363636363633</v>
      </c>
      <c r="F76" s="14">
        <f t="shared" ca="1" si="7"/>
        <v>0.63217470022530076</v>
      </c>
      <c r="G76" s="9"/>
      <c r="H76" s="9"/>
      <c r="I76" s="9"/>
      <c r="J76" s="9"/>
      <c r="K76" s="9"/>
      <c r="L76" s="9"/>
      <c r="M76" s="9"/>
      <c r="N76" s="9"/>
      <c r="O76" s="156" t="str">
        <f t="shared" ca="1" si="8"/>
        <v/>
      </c>
      <c r="P76" s="14">
        <f t="shared" ca="1" si="5"/>
        <v>0.75698922185357798</v>
      </c>
      <c r="Q76" s="155">
        <f>Regression!F96</f>
        <v>0</v>
      </c>
      <c r="R76" s="27">
        <f ca="1">IF(P76&lt;&gt;"",Regression!C76,"")</f>
        <v>4412</v>
      </c>
    </row>
    <row r="77" spans="2:18" x14ac:dyDescent="0.15">
      <c r="B77">
        <f>IF(Regression!B77&lt;&gt;"",Regression!B77,"")</f>
        <v>44</v>
      </c>
      <c r="C77">
        <f>IF(Regression!C77&lt;&gt;"",Regression!C77,"")</f>
        <v>4424</v>
      </c>
      <c r="D77" s="13">
        <f t="shared" ca="1" si="6"/>
        <v>-96.59547521010154</v>
      </c>
      <c r="E77" s="14">
        <f t="array" aca="1" ref="E77" ca="1">IF(D77&lt;&gt;"",(SUM(IF(D77&gt;Error,1,0))+1+(SUM(IF(D77=Error,1,0))-1)/2)/(n+1),"")</f>
        <v>0.44545454545454544</v>
      </c>
      <c r="F77" s="14">
        <f t="shared" ca="1" si="7"/>
        <v>-0.13715397341136848</v>
      </c>
      <c r="G77" s="9"/>
      <c r="H77" s="9"/>
      <c r="I77" s="9"/>
      <c r="J77" s="9"/>
      <c r="K77" s="9"/>
      <c r="L77" s="9"/>
      <c r="M77" s="9"/>
      <c r="N77" s="9"/>
      <c r="O77" s="156" t="str">
        <f t="shared" ca="1" si="8"/>
        <v/>
      </c>
      <c r="P77" s="14">
        <f t="shared" ca="1" si="5"/>
        <v>-0.12274808120308711</v>
      </c>
      <c r="Q77" s="155">
        <f>Regression!F97</f>
        <v>0</v>
      </c>
      <c r="R77" s="27">
        <f ca="1">IF(P77&lt;&gt;"",Regression!C77,"")</f>
        <v>4424</v>
      </c>
    </row>
    <row r="78" spans="2:18" x14ac:dyDescent="0.15">
      <c r="B78">
        <f>IF(Regression!B78&lt;&gt;"",Regression!B78,"")</f>
        <v>22</v>
      </c>
      <c r="C78">
        <f>IF(Regression!C78&lt;&gt;"",Regression!C78,"")</f>
        <v>4603</v>
      </c>
      <c r="D78" s="13">
        <f t="shared" ca="1" si="6"/>
        <v>1373.6233755383082</v>
      </c>
      <c r="E78" s="14">
        <f t="array" aca="1" ref="E78" ca="1">IF(D78&lt;&gt;"",(SUM(IF(D78&gt;Error,1,0))+1+(SUM(IF(D78=Error,1,0))-1)/2)/(n+1),"")</f>
        <v>0.97272727272727277</v>
      </c>
      <c r="F78" s="14">
        <f t="shared" ca="1" si="7"/>
        <v>1.9224794690779812</v>
      </c>
      <c r="G78" s="9"/>
      <c r="H78" s="9"/>
      <c r="I78" s="9"/>
      <c r="J78" s="9"/>
      <c r="K78" s="9"/>
      <c r="L78" s="9"/>
      <c r="M78" s="9"/>
      <c r="N78" s="9"/>
      <c r="O78" s="156" t="str">
        <f t="shared" ca="1" si="8"/>
        <v/>
      </c>
      <c r="P78" s="14">
        <f t="shared" ca="1" si="5"/>
        <v>1.7455231031919227</v>
      </c>
      <c r="Q78" s="155">
        <f>Regression!F98</f>
        <v>0</v>
      </c>
      <c r="R78" s="27">
        <f ca="1">IF(P78&lt;&gt;"",Regression!C78,"")</f>
        <v>4603</v>
      </c>
    </row>
    <row r="79" spans="2:18" x14ac:dyDescent="0.15">
      <c r="B79">
        <f>IF(Regression!B79&lt;&gt;"",Regression!B79,"")</f>
        <v>42</v>
      </c>
      <c r="C79">
        <f>IF(Regression!C79&lt;&gt;"",Regression!C79,"")</f>
        <v>4705</v>
      </c>
      <c r="D79" s="13">
        <f t="shared" ca="1" si="6"/>
        <v>301.78805667611778</v>
      </c>
      <c r="E79" s="14">
        <f t="array" aca="1" ref="E79" ca="1">IF(D79&lt;&gt;"",(SUM(IF(D79&gt;Error,1,0))+1+(SUM(IF(D79=Error,1,0))-1)/2)/(n+1),"")</f>
        <v>0.6</v>
      </c>
      <c r="F79" s="14">
        <f t="shared" ca="1" si="7"/>
        <v>0.25334710313579978</v>
      </c>
      <c r="G79" s="9"/>
      <c r="H79" s="9"/>
      <c r="I79" s="9"/>
      <c r="J79" s="9"/>
      <c r="K79" s="9"/>
      <c r="L79" s="9"/>
      <c r="M79" s="9"/>
      <c r="N79" s="9"/>
      <c r="O79" s="156" t="str">
        <f t="shared" ca="1" si="8"/>
        <v/>
      </c>
      <c r="P79" s="14">
        <f t="shared" ca="1" si="5"/>
        <v>0.38349523936218566</v>
      </c>
      <c r="Q79" s="155">
        <f>Regression!F99</f>
        <v>0</v>
      </c>
      <c r="R79" s="27">
        <f ca="1">IF(P79&lt;&gt;"",Regression!C79,"")</f>
        <v>4705</v>
      </c>
    </row>
    <row r="80" spans="2:18" x14ac:dyDescent="0.15">
      <c r="B80">
        <f>IF(Regression!B80&lt;&gt;"",Regression!B80,"")</f>
        <v>40</v>
      </c>
      <c r="C80">
        <f>IF(Regression!C80&lt;&gt;"",Regression!C80,"")</f>
        <v>4742</v>
      </c>
      <c r="D80" s="13">
        <f t="shared" ca="1" si="6"/>
        <v>456.17158856233618</v>
      </c>
      <c r="E80" s="14">
        <f t="array" aca="1" ref="E80" ca="1">IF(D80&lt;&gt;"",(SUM(IF(D80&gt;Error,1,0))+1+(SUM(IF(D80=Error,1,0))-1)/2)/(n+1),"")</f>
        <v>0.70909090909090911</v>
      </c>
      <c r="F80" s="14">
        <f t="shared" ca="1" si="7"/>
        <v>0.55073086678221428</v>
      </c>
      <c r="G80" s="9"/>
      <c r="H80" s="9"/>
      <c r="I80" s="9"/>
      <c r="J80" s="9"/>
      <c r="K80" s="9"/>
      <c r="L80" s="9"/>
      <c r="M80" s="9"/>
      <c r="N80" s="9"/>
      <c r="O80" s="156" t="str">
        <f t="shared" ca="1" si="8"/>
        <v/>
      </c>
      <c r="P80" s="14">
        <f t="shared" ca="1" si="5"/>
        <v>0.57967712331866306</v>
      </c>
      <c r="Q80" s="155">
        <f>Regression!F100</f>
        <v>0</v>
      </c>
      <c r="R80" s="27">
        <f ca="1">IF(P80&lt;&gt;"",Regression!C80,"")</f>
        <v>4742</v>
      </c>
    </row>
    <row r="81" spans="2:18" x14ac:dyDescent="0.15">
      <c r="B81">
        <f>IF(Regression!B81&lt;&gt;"",Regression!B81,"")</f>
        <v>46</v>
      </c>
      <c r="C81">
        <f>IF(Regression!C81&lt;&gt;"",Regression!C81,"")</f>
        <v>4764</v>
      </c>
      <c r="D81" s="13">
        <f t="shared" ca="1" si="6"/>
        <v>126.02099290367914</v>
      </c>
      <c r="E81" s="14">
        <f t="array" aca="1" ref="E81" ca="1">IF(D81&lt;&gt;"",(SUM(IF(D81&gt;Error,1,0))+1+(SUM(IF(D81=Error,1,0))-1)/2)/(n+1),"")</f>
        <v>0.50909090909090904</v>
      </c>
      <c r="F81" s="14">
        <f t="shared" ca="1" si="7"/>
        <v>2.278950228039205E-2</v>
      </c>
      <c r="G81" s="9"/>
      <c r="H81" s="9"/>
      <c r="I81" s="9"/>
      <c r="J81" s="9"/>
      <c r="K81" s="9"/>
      <c r="L81" s="9"/>
      <c r="M81" s="9"/>
      <c r="N81" s="9"/>
      <c r="O81" s="156" t="str">
        <f t="shared" ca="1" si="8"/>
        <v/>
      </c>
      <c r="P81" s="14">
        <f t="shared" ca="1" si="5"/>
        <v>0.16014036927287467</v>
      </c>
      <c r="Q81" s="155">
        <f>Regression!F101</f>
        <v>0</v>
      </c>
      <c r="R81" s="27">
        <f ca="1">IF(P81&lt;&gt;"",Regression!C81,"")</f>
        <v>4764</v>
      </c>
    </row>
    <row r="82" spans="2:18" x14ac:dyDescent="0.15">
      <c r="B82">
        <f>IF(Regression!B82&lt;&gt;"",Regression!B82,"")</f>
        <v>41</v>
      </c>
      <c r="C82">
        <f>IF(Regression!C82&lt;&gt;"",Regression!C82,"")</f>
        <v>4820</v>
      </c>
      <c r="D82" s="13">
        <f t="shared" ca="1" si="6"/>
        <v>475.47982261922698</v>
      </c>
      <c r="E82" s="14">
        <f t="array" aca="1" ref="E82" ca="1">IF(D82&lt;&gt;"",(SUM(IF(D82&gt;Error,1,0))+1+(SUM(IF(D82=Error,1,0))-1)/2)/(n+1),"")</f>
        <v>0.72727272727272729</v>
      </c>
      <c r="F82" s="14">
        <f t="shared" ca="1" si="7"/>
        <v>0.60458534658323715</v>
      </c>
      <c r="G82" s="9"/>
      <c r="H82" s="9"/>
      <c r="I82" s="9"/>
      <c r="J82" s="9"/>
      <c r="K82" s="9"/>
      <c r="L82" s="9"/>
      <c r="M82" s="9"/>
      <c r="N82" s="9"/>
      <c r="O82" s="156" t="str">
        <f t="shared" ca="1" si="8"/>
        <v/>
      </c>
      <c r="P82" s="14">
        <f t="shared" ca="1" si="5"/>
        <v>0.60421293803201714</v>
      </c>
      <c r="Q82" s="155">
        <f>Regression!F102</f>
        <v>0</v>
      </c>
      <c r="R82" s="27">
        <f ca="1">IF(P82&lt;&gt;"",Regression!C82,"")</f>
        <v>4820</v>
      </c>
    </row>
    <row r="83" spans="2:18" x14ac:dyDescent="0.15">
      <c r="B83">
        <f>IF(Regression!B83&lt;&gt;"",Regression!B83,"")</f>
        <v>34</v>
      </c>
      <c r="C83">
        <f>IF(Regression!C83&lt;&gt;"",Regression!C83,"")</f>
        <v>4828</v>
      </c>
      <c r="D83" s="13">
        <f t="shared" ca="1" si="6"/>
        <v>894.32218422099413</v>
      </c>
      <c r="E83" s="14">
        <f t="array" aca="1" ref="E83" ca="1">IF(D83&lt;&gt;"",(SUM(IF(D83&gt;Error,1,0))+1+(SUM(IF(D83=Error,1,0))-1)/2)/(n+1),"")</f>
        <v>0.87272727272727268</v>
      </c>
      <c r="F83" s="14">
        <f t="shared" ca="1" si="7"/>
        <v>1.1393781759359911</v>
      </c>
      <c r="G83" s="9"/>
      <c r="H83" s="9"/>
      <c r="I83" s="9"/>
      <c r="J83" s="9"/>
      <c r="K83" s="9"/>
      <c r="L83" s="9"/>
      <c r="M83" s="9"/>
      <c r="N83" s="9"/>
      <c r="O83" s="156" t="str">
        <f t="shared" ca="1" si="8"/>
        <v/>
      </c>
      <c r="P83" s="14">
        <f t="shared" ca="1" si="5"/>
        <v>1.1364541853716237</v>
      </c>
      <c r="Q83" s="155">
        <f>Regression!F103</f>
        <v>0</v>
      </c>
      <c r="R83" s="27">
        <f ca="1">IF(P83&lt;&gt;"",Regression!C83,"")</f>
        <v>4828</v>
      </c>
    </row>
    <row r="84" spans="2:18" x14ac:dyDescent="0.15">
      <c r="B84">
        <f>IF(Regression!B84&lt;&gt;"",Regression!B84,"")</f>
        <v>43</v>
      </c>
      <c r="C84">
        <f>IF(Regression!C84&lt;&gt;"",Regression!C84,"")</f>
        <v>4837</v>
      </c>
      <c r="D84" s="13">
        <f t="shared" ca="1" si="6"/>
        <v>375.09629073300857</v>
      </c>
      <c r="E84" s="14">
        <f t="array" aca="1" ref="E84" ca="1">IF(D84&lt;&gt;"",(SUM(IF(D84&gt;Error,1,0))+1+(SUM(IF(D84=Error,1,0))-1)/2)/(n+1),"")</f>
        <v>0.67272727272727273</v>
      </c>
      <c r="F84" s="14">
        <f t="shared" ca="1" si="7"/>
        <v>0.44745654804896379</v>
      </c>
      <c r="G84" s="9"/>
      <c r="H84" s="9"/>
      <c r="I84" s="9"/>
      <c r="J84" s="9"/>
      <c r="K84" s="9"/>
      <c r="L84" s="9"/>
      <c r="M84" s="9"/>
      <c r="N84" s="9"/>
      <c r="O84" s="156" t="str">
        <f t="shared" ca="1" si="8"/>
        <v/>
      </c>
      <c r="P84" s="14">
        <f t="shared" ca="1" si="5"/>
        <v>0.47665120807912542</v>
      </c>
      <c r="Q84" s="155">
        <f>Regression!F104</f>
        <v>0</v>
      </c>
      <c r="R84" s="27">
        <f ca="1">IF(P84&lt;&gt;"",Regression!C84,"")</f>
        <v>4837</v>
      </c>
    </row>
    <row r="85" spans="2:18" x14ac:dyDescent="0.15">
      <c r="B85">
        <f>IF(Regression!B85&lt;&gt;"",Regression!B85,"")</f>
        <v>33</v>
      </c>
      <c r="C85">
        <f>IF(Regression!C85&lt;&gt;"",Regression!C85,"")</f>
        <v>4918</v>
      </c>
      <c r="D85" s="13">
        <f t="shared" ca="1" si="6"/>
        <v>1043.0139501641033</v>
      </c>
      <c r="E85" s="14">
        <f t="array" aca="1" ref="E85" ca="1">IF(D85&lt;&gt;"",(SUM(IF(D85&gt;Error,1,0))+1+(SUM(IF(D85=Error,1,0))-1)/2)/(n+1),"")</f>
        <v>0.91818181818181821</v>
      </c>
      <c r="F85" s="14">
        <f t="shared" ca="1" si="7"/>
        <v>1.3929451967300128</v>
      </c>
      <c r="G85" s="9"/>
      <c r="H85" s="9"/>
      <c r="I85" s="9"/>
      <c r="J85" s="9"/>
      <c r="K85" s="9"/>
      <c r="L85" s="9"/>
      <c r="M85" s="9"/>
      <c r="N85" s="9"/>
      <c r="O85" s="156" t="str">
        <f t="shared" ca="1" si="8"/>
        <v/>
      </c>
      <c r="P85" s="14">
        <f t="shared" ca="1" si="5"/>
        <v>1.3254032942249805</v>
      </c>
      <c r="Q85" s="155">
        <f>Regression!F105</f>
        <v>0</v>
      </c>
      <c r="R85" s="27">
        <f ca="1">IF(P85&lt;&gt;"",Regression!C85,"")</f>
        <v>4918</v>
      </c>
    </row>
    <row r="86" spans="2:18" x14ac:dyDescent="0.15">
      <c r="B86">
        <f>IF(Regression!B86&lt;&gt;"",Regression!B86,"")</f>
        <v>45</v>
      </c>
      <c r="C86">
        <f>IF(Regression!C86&lt;&gt;"",Regression!C86,"")</f>
        <v>4927</v>
      </c>
      <c r="D86" s="13">
        <f t="shared" ca="1" si="6"/>
        <v>347.71275884678835</v>
      </c>
      <c r="E86" s="14">
        <f t="array" aca="1" ref="E86" ca="1">IF(D86&lt;&gt;"",(SUM(IF(D86&gt;Error,1,0))+1+(SUM(IF(D86=Error,1,0))-1)/2)/(n+1),"")</f>
        <v>0.61818181818181817</v>
      </c>
      <c r="F86" s="14">
        <f t="shared" ca="1" si="7"/>
        <v>0.30070905457491998</v>
      </c>
      <c r="G86" s="9"/>
      <c r="H86" s="9"/>
      <c r="I86" s="9"/>
      <c r="J86" s="9"/>
      <c r="K86" s="9"/>
      <c r="L86" s="9"/>
      <c r="M86" s="9"/>
      <c r="N86" s="9"/>
      <c r="O86" s="156" t="str">
        <f t="shared" ca="1" si="8"/>
        <v/>
      </c>
      <c r="P86" s="14">
        <f t="shared" ca="1" si="5"/>
        <v>0.44185376039033786</v>
      </c>
      <c r="Q86" s="155">
        <f>Regression!F106</f>
        <v>0</v>
      </c>
      <c r="R86" s="27">
        <f ca="1">IF(P86&lt;&gt;"",Regression!C86,"")</f>
        <v>4927</v>
      </c>
    </row>
    <row r="87" spans="2:18" x14ac:dyDescent="0.15">
      <c r="B87">
        <f>IF(Regression!B87&lt;&gt;"",Regression!B87,"")</f>
        <v>45</v>
      </c>
      <c r="C87">
        <f>IF(Regression!C87&lt;&gt;"",Regression!C87,"")</f>
        <v>4965</v>
      </c>
      <c r="D87" s="13">
        <f t="shared" ca="1" si="6"/>
        <v>385.71275884678835</v>
      </c>
      <c r="E87" s="14">
        <f t="array" aca="1" ref="E87" ca="1">IF(D87&lt;&gt;"",(SUM(IF(D87&gt;Error,1,0))+1+(SUM(IF(D87=Error,1,0))-1)/2)/(n+1),"")</f>
        <v>0.68181818181818177</v>
      </c>
      <c r="F87" s="14">
        <f t="shared" ca="1" si="7"/>
        <v>0.47278912099226728</v>
      </c>
      <c r="G87" s="9"/>
      <c r="H87" s="9"/>
      <c r="I87" s="9"/>
      <c r="J87" s="9"/>
      <c r="K87" s="9"/>
      <c r="L87" s="9"/>
      <c r="M87" s="9"/>
      <c r="N87" s="9"/>
      <c r="O87" s="156" t="str">
        <f t="shared" ca="1" si="8"/>
        <v/>
      </c>
      <c r="P87" s="14">
        <f t="shared" ca="1" si="5"/>
        <v>0.4901420169113796</v>
      </c>
      <c r="Q87" s="155">
        <f>Regression!F107</f>
        <v>0</v>
      </c>
      <c r="R87" s="27">
        <f ca="1">IF(P87&lt;&gt;"",Regression!C87,"")</f>
        <v>4965</v>
      </c>
    </row>
    <row r="88" spans="2:18" x14ac:dyDescent="0.15">
      <c r="B88">
        <f>IF(Regression!B88&lt;&gt;"",Regression!B88,"")</f>
        <v>50</v>
      </c>
      <c r="C88">
        <f>IF(Regression!C88&lt;&gt;"",Regression!C88,"")</f>
        <v>5037</v>
      </c>
      <c r="D88" s="13">
        <f t="shared" ca="1" si="6"/>
        <v>164.25392913124051</v>
      </c>
      <c r="E88" s="14">
        <f t="array" aca="1" ref="E88" ca="1">IF(D88&lt;&gt;"",(SUM(IF(D88&gt;Error,1,0))+1+(SUM(IF(D88=Error,1,0))-1)/2)/(n+1),"")</f>
        <v>0.55454545454545456</v>
      </c>
      <c r="F88" s="14">
        <f t="shared" ca="1" si="7"/>
        <v>0.13715397341136848</v>
      </c>
      <c r="G88" s="9"/>
      <c r="H88" s="9"/>
      <c r="I88" s="9"/>
      <c r="J88" s="9"/>
      <c r="K88" s="9"/>
      <c r="L88" s="9"/>
      <c r="M88" s="9"/>
      <c r="N88" s="9"/>
      <c r="O88" s="156" t="str">
        <f t="shared" ca="1" si="8"/>
        <v/>
      </c>
      <c r="P88" s="14">
        <f t="shared" ca="1" si="5"/>
        <v>0.20872462801258818</v>
      </c>
      <c r="Q88" s="155">
        <f>Regression!F108</f>
        <v>0</v>
      </c>
      <c r="R88" s="27">
        <f ca="1">IF(P88&lt;&gt;"",Regression!C88,"")</f>
        <v>5037</v>
      </c>
    </row>
    <row r="89" spans="2:18" x14ac:dyDescent="0.15">
      <c r="B89">
        <f>IF(Regression!B89&lt;&gt;"",Regression!B89,"")</f>
        <v>50</v>
      </c>
      <c r="C89">
        <f>IF(Regression!C89&lt;&gt;"",Regression!C89,"")</f>
        <v>5037</v>
      </c>
      <c r="D89" s="13">
        <f t="shared" ca="1" si="6"/>
        <v>164.25392913124051</v>
      </c>
      <c r="E89" s="14">
        <f t="array" aca="1" ref="E89" ca="1">IF(D89&lt;&gt;"",(SUM(IF(D89&gt;Error,1,0))+1+(SUM(IF(D89=Error,1,0))-1)/2)/(n+1),"")</f>
        <v>0.55454545454545456</v>
      </c>
      <c r="F89" s="14">
        <f t="shared" ca="1" si="7"/>
        <v>0.13715397341136848</v>
      </c>
      <c r="G89" s="9"/>
      <c r="H89" s="9"/>
      <c r="I89" s="9"/>
      <c r="J89" s="9"/>
      <c r="K89" s="9"/>
      <c r="L89" s="9"/>
      <c r="M89" s="9"/>
      <c r="N89" s="9"/>
      <c r="O89" s="156" t="str">
        <f t="shared" ca="1" si="8"/>
        <v/>
      </c>
      <c r="P89" s="14">
        <f t="shared" ca="1" si="5"/>
        <v>0.20872462801258818</v>
      </c>
      <c r="Q89" s="155">
        <f>Regression!F109</f>
        <v>0</v>
      </c>
      <c r="R89" s="27">
        <f ca="1">IF(P89&lt;&gt;"",Regression!C89,"")</f>
        <v>5037</v>
      </c>
    </row>
    <row r="90" spans="2:18" x14ac:dyDescent="0.15">
      <c r="B90">
        <f>IF(Regression!B90&lt;&gt;"",Regression!B90,"")</f>
        <v>50</v>
      </c>
      <c r="C90">
        <f>IF(Regression!C90&lt;&gt;"",Regression!C90,"")</f>
        <v>5037</v>
      </c>
      <c r="D90" s="13">
        <f t="shared" ca="1" si="6"/>
        <v>164.25392913124051</v>
      </c>
      <c r="E90" s="14">
        <f t="array" aca="1" ref="E90" ca="1">IF(D90&lt;&gt;"",(SUM(IF(D90&gt;Error,1,0))+1+(SUM(IF(D90=Error,1,0))-1)/2)/(n+1),"")</f>
        <v>0.55454545454545456</v>
      </c>
      <c r="F90" s="14">
        <f t="shared" ca="1" si="7"/>
        <v>0.13715397341136848</v>
      </c>
      <c r="G90" s="9"/>
      <c r="H90" s="9"/>
      <c r="I90" s="9"/>
      <c r="J90" s="9"/>
      <c r="K90" s="9"/>
      <c r="L90" s="9"/>
      <c r="M90" s="9"/>
      <c r="N90" s="9"/>
      <c r="O90" s="156" t="str">
        <f t="shared" ca="1" si="8"/>
        <v/>
      </c>
      <c r="P90" s="14">
        <f t="shared" ca="1" si="5"/>
        <v>0.20872462801258818</v>
      </c>
      <c r="Q90" s="155">
        <f>Regression!F110</f>
        <v>0</v>
      </c>
      <c r="R90" s="27">
        <f ca="1">IF(P90&lt;&gt;"",Regression!C90,"")</f>
        <v>5037</v>
      </c>
    </row>
    <row r="91" spans="2:18" x14ac:dyDescent="0.15">
      <c r="B91">
        <f>IF(Regression!B91&lt;&gt;"",Regression!B91,"")</f>
        <v>50</v>
      </c>
      <c r="C91">
        <f>IF(Regression!C91&lt;&gt;"",Regression!C91,"")</f>
        <v>5137</v>
      </c>
      <c r="D91" s="13">
        <f t="shared" ca="1" si="6"/>
        <v>264.25392913124051</v>
      </c>
      <c r="E91" s="14">
        <f t="array" aca="1" ref="E91" ca="1">IF(D91&lt;&gt;"",(SUM(IF(D91&gt;Error,1,0))+1+(SUM(IF(D91=Error,1,0))-1)/2)/(n+1),"")</f>
        <v>0.59090909090909094</v>
      </c>
      <c r="F91" s="14">
        <f t="shared" ca="1" si="7"/>
        <v>0.22988411757923222</v>
      </c>
      <c r="G91" s="9"/>
      <c r="H91" s="9"/>
      <c r="I91" s="9"/>
      <c r="J91" s="9"/>
      <c r="K91" s="9"/>
      <c r="L91" s="9"/>
      <c r="M91" s="9"/>
      <c r="N91" s="9"/>
      <c r="O91" s="156" t="str">
        <f t="shared" ca="1" si="8"/>
        <v/>
      </c>
      <c r="P91" s="14">
        <f t="shared" ca="1" si="5"/>
        <v>0.33579898727848745</v>
      </c>
      <c r="Q91" s="155">
        <f>Regression!F111</f>
        <v>0</v>
      </c>
      <c r="R91" s="27">
        <f ca="1">IF(P91&lt;&gt;"",Regression!C91,"")</f>
        <v>5137</v>
      </c>
    </row>
    <row r="92" spans="2:18" x14ac:dyDescent="0.15">
      <c r="B92">
        <f>IF(Regression!B92&lt;&gt;"",Regression!B92,"")</f>
        <v>52</v>
      </c>
      <c r="C92">
        <f>IF(Regression!C92&lt;&gt;"",Regression!C92,"")</f>
        <v>5149</v>
      </c>
      <c r="D92" s="13">
        <f t="shared" ca="1" si="6"/>
        <v>158.8703972450221</v>
      </c>
      <c r="E92" s="14">
        <f t="array" aca="1" ref="E92" ca="1">IF(D92&lt;&gt;"",(SUM(IF(D92&gt;Error,1,0))+1+(SUM(IF(D92=Error,1,0))-1)/2)/(n+1),"")</f>
        <v>0.53181818181818186</v>
      </c>
      <c r="F92" s="14">
        <f t="shared" ca="1" si="7"/>
        <v>7.9841099004125601E-2</v>
      </c>
      <c r="G92" s="9"/>
      <c r="H92" s="9"/>
      <c r="I92" s="9"/>
      <c r="J92" s="9"/>
      <c r="K92" s="9"/>
      <c r="L92" s="9"/>
      <c r="M92" s="9"/>
      <c r="N92" s="9"/>
      <c r="O92" s="156" t="str">
        <f t="shared" ca="1" si="8"/>
        <v/>
      </c>
      <c r="P92" s="14">
        <f t="shared" ca="1" si="5"/>
        <v>0.20188353936230075</v>
      </c>
      <c r="Q92" s="155">
        <f>Regression!F112</f>
        <v>0</v>
      </c>
      <c r="R92" s="27">
        <f ca="1">IF(P92&lt;&gt;"",Regression!C92,"")</f>
        <v>5149</v>
      </c>
    </row>
    <row r="93" spans="2:18" x14ac:dyDescent="0.15">
      <c r="B93">
        <f>IF(Regression!B93&lt;&gt;"",Regression!B93,"")</f>
        <v>52</v>
      </c>
      <c r="C93">
        <f>IF(Regression!C93&lt;&gt;"",Regression!C93,"")</f>
        <v>5149</v>
      </c>
      <c r="D93" s="13">
        <f t="shared" ca="1" si="6"/>
        <v>158.8703972450221</v>
      </c>
      <c r="E93" s="14">
        <f t="array" aca="1" ref="E93" ca="1">IF(D93&lt;&gt;"",(SUM(IF(D93&gt;Error,1,0))+1+(SUM(IF(D93=Error,1,0))-1)/2)/(n+1),"")</f>
        <v>0.53181818181818186</v>
      </c>
      <c r="F93" s="14">
        <f t="shared" ca="1" si="7"/>
        <v>7.9841099004125601E-2</v>
      </c>
      <c r="G93" s="9"/>
      <c r="H93" s="9"/>
      <c r="I93" s="9"/>
      <c r="J93" s="9"/>
      <c r="K93" s="9"/>
      <c r="L93" s="9"/>
      <c r="M93" s="9"/>
      <c r="N93" s="9"/>
      <c r="O93" s="156" t="str">
        <f t="shared" ca="1" si="8"/>
        <v/>
      </c>
      <c r="P93" s="14">
        <f t="shared" ca="1" si="5"/>
        <v>0.20188353936230075</v>
      </c>
      <c r="Q93" s="155">
        <f>Regression!F113</f>
        <v>0</v>
      </c>
      <c r="R93" s="27">
        <f ca="1">IF(P93&lt;&gt;"",Regression!C93,"")</f>
        <v>5149</v>
      </c>
    </row>
    <row r="94" spans="2:18" x14ac:dyDescent="0.15">
      <c r="B94">
        <f>IF(Regression!B94&lt;&gt;"",Regression!B94,"")</f>
        <v>27</v>
      </c>
      <c r="C94">
        <f>IF(Regression!C94&lt;&gt;"",Regression!C94,"")</f>
        <v>5150</v>
      </c>
      <c r="D94" s="13">
        <f t="shared" ca="1" si="6"/>
        <v>1627.1645458227608</v>
      </c>
      <c r="E94" s="14">
        <f t="array" aca="1" ref="E94" ca="1">IF(D94&lt;&gt;"",(SUM(IF(D94&gt;Error,1,0))+1+(SUM(IF(D94=Error,1,0))-1)/2)/(n+1),"")</f>
        <v>0.98181818181818181</v>
      </c>
      <c r="F94" s="14">
        <f t="shared" ca="1" si="7"/>
        <v>2.0928377985057733</v>
      </c>
      <c r="G94" s="9"/>
      <c r="H94" s="9"/>
      <c r="I94" s="9"/>
      <c r="J94" s="9"/>
      <c r="K94" s="9"/>
      <c r="L94" s="9"/>
      <c r="M94" s="9"/>
      <c r="N94" s="9"/>
      <c r="O94" s="156" t="str">
        <f t="shared" ca="1" si="8"/>
        <v/>
      </c>
      <c r="P94" s="14">
        <f t="shared" ca="1" si="5"/>
        <v>2.0677089208061536</v>
      </c>
      <c r="Q94" s="155">
        <f>Regression!F114</f>
        <v>0</v>
      </c>
      <c r="R94" s="27">
        <f ca="1">IF(P94&lt;&gt;"",Regression!C94,"")</f>
        <v>5150</v>
      </c>
    </row>
    <row r="95" spans="2:18" x14ac:dyDescent="0.15">
      <c r="B95">
        <f>IF(Regression!B95&lt;&gt;"",Regression!B95,"")</f>
        <v>52</v>
      </c>
      <c r="C95">
        <f>IF(Regression!C95&lt;&gt;"",Regression!C95,"")</f>
        <v>5234</v>
      </c>
      <c r="D95" s="13">
        <f t="shared" ca="1" si="6"/>
        <v>243.8703972450221</v>
      </c>
      <c r="E95" s="14">
        <f t="array" aca="1" ref="E95" ca="1">IF(D95&lt;&gt;"",(SUM(IF(D95&gt;Error,1,0))+1+(SUM(IF(D95=Error,1,0))-1)/2)/(n+1),"")</f>
        <v>0.58181818181818179</v>
      </c>
      <c r="F95" s="14">
        <f t="shared" ca="1" si="7"/>
        <v>0.20654702441883477</v>
      </c>
      <c r="G95" s="9"/>
      <c r="H95" s="9"/>
      <c r="I95" s="9"/>
      <c r="J95" s="9"/>
      <c r="K95" s="9"/>
      <c r="L95" s="9"/>
      <c r="M95" s="9"/>
      <c r="N95" s="9"/>
      <c r="O95" s="156" t="str">
        <f t="shared" ca="1" si="8"/>
        <v/>
      </c>
      <c r="P95" s="14">
        <f t="shared" ca="1" si="5"/>
        <v>0.30989674473831513</v>
      </c>
      <c r="Q95" s="155">
        <f>Regression!F115</f>
        <v>0</v>
      </c>
      <c r="R95" s="27">
        <f ca="1">IF(P95&lt;&gt;"",Regression!C95,"")</f>
        <v>5234</v>
      </c>
    </row>
    <row r="96" spans="2:18" x14ac:dyDescent="0.15">
      <c r="B96">
        <f>IF(Regression!B96&lt;&gt;"",Regression!B96,"")</f>
        <v>44</v>
      </c>
      <c r="C96">
        <f>IF(Regression!C96&lt;&gt;"",Regression!C96,"")</f>
        <v>5301</v>
      </c>
      <c r="D96" s="13">
        <f t="shared" ca="1" si="6"/>
        <v>780.40452478989846</v>
      </c>
      <c r="E96" s="14">
        <f t="array" aca="1" ref="E96" ca="1">IF(D96&lt;&gt;"",(SUM(IF(D96&gt;Error,1,0))+1+(SUM(IF(D96=Error,1,0))-1)/2)/(n+1),"")</f>
        <v>0.80454545454545456</v>
      </c>
      <c r="F96" s="14">
        <f t="shared" ca="1" si="7"/>
        <v>0.85796988819417108</v>
      </c>
      <c r="G96" s="9"/>
      <c r="H96" s="9"/>
      <c r="I96" s="9"/>
      <c r="J96" s="9"/>
      <c r="K96" s="9"/>
      <c r="L96" s="9"/>
      <c r="M96" s="9"/>
      <c r="N96" s="9"/>
      <c r="O96" s="156" t="str">
        <f t="shared" ca="1" si="8"/>
        <v/>
      </c>
      <c r="P96" s="14">
        <f t="shared" ca="1" si="5"/>
        <v>0.99169404955884966</v>
      </c>
      <c r="Q96" s="155">
        <f>Regression!F116</f>
        <v>0</v>
      </c>
      <c r="R96" s="27">
        <f ca="1">IF(P96&lt;&gt;"",Regression!C96,"")</f>
        <v>5301</v>
      </c>
    </row>
    <row r="97" spans="2:18" x14ac:dyDescent="0.15">
      <c r="B97">
        <f>IF(Regression!B97&lt;&gt;"",Regression!B97,"")</f>
        <v>44</v>
      </c>
      <c r="C97">
        <f>IF(Regression!C97&lt;&gt;"",Regression!C97,"")</f>
        <v>5301</v>
      </c>
      <c r="D97" s="13">
        <f t="shared" ca="1" si="6"/>
        <v>780.40452478989846</v>
      </c>
      <c r="E97" s="14">
        <f t="array" aca="1" ref="E97" ca="1">IF(D97&lt;&gt;"",(SUM(IF(D97&gt;Error,1,0))+1+(SUM(IF(D97=Error,1,0))-1)/2)/(n+1),"")</f>
        <v>0.80454545454545456</v>
      </c>
      <c r="F97" s="14">
        <f t="shared" ca="1" si="7"/>
        <v>0.85796988819417108</v>
      </c>
      <c r="G97" s="9"/>
      <c r="H97" s="9"/>
      <c r="I97" s="9"/>
      <c r="J97" s="9"/>
      <c r="K97" s="9"/>
      <c r="L97" s="9"/>
      <c r="M97" s="9"/>
      <c r="N97" s="9"/>
      <c r="O97" s="156" t="str">
        <f t="shared" ca="1" si="8"/>
        <v/>
      </c>
      <c r="P97" s="14">
        <f t="shared" ca="1" si="5"/>
        <v>0.99169404955884966</v>
      </c>
      <c r="Q97" s="155">
        <f>Regression!F117</f>
        <v>0</v>
      </c>
      <c r="R97" s="27">
        <f ca="1">IF(P97&lt;&gt;"",Regression!C97,"")</f>
        <v>5301</v>
      </c>
    </row>
    <row r="98" spans="2:18" x14ac:dyDescent="0.15">
      <c r="B98">
        <f>IF(Regression!B98&lt;&gt;"",Regression!B98,"")</f>
        <v>43</v>
      </c>
      <c r="C98">
        <f>IF(Regression!C98&lt;&gt;"",Regression!C98,"")</f>
        <v>5327</v>
      </c>
      <c r="D98" s="13">
        <f t="shared" ca="1" si="6"/>
        <v>865.09629073300857</v>
      </c>
      <c r="E98" s="14">
        <f t="array" aca="1" ref="E98" ca="1">IF(D98&lt;&gt;"",(SUM(IF(D98&gt;Error,1,0))+1+(SUM(IF(D98=Error,1,0))-1)/2)/(n+1),"")</f>
        <v>0.8545454545454545</v>
      </c>
      <c r="F98" s="14">
        <f t="shared" ca="1" si="7"/>
        <v>1.0561294201171834</v>
      </c>
      <c r="G98" s="9"/>
      <c r="H98" s="9"/>
      <c r="I98" s="9"/>
      <c r="J98" s="9"/>
      <c r="K98" s="9"/>
      <c r="L98" s="9"/>
      <c r="M98" s="9"/>
      <c r="N98" s="9"/>
      <c r="O98" s="156" t="str">
        <f t="shared" ca="1" si="8"/>
        <v/>
      </c>
      <c r="P98" s="14">
        <f t="shared" ca="1" si="5"/>
        <v>1.0993155684820319</v>
      </c>
      <c r="Q98" s="155">
        <f>Regression!F118</f>
        <v>0</v>
      </c>
      <c r="R98" s="27">
        <f ca="1">IF(P98&lt;&gt;"",Regression!C98,"")</f>
        <v>5327</v>
      </c>
    </row>
    <row r="99" spans="2:18" x14ac:dyDescent="0.15">
      <c r="B99">
        <f>IF(Regression!B99&lt;&gt;"",Regression!B99,"")</f>
        <v>52</v>
      </c>
      <c r="C99">
        <f>IF(Regression!C99&lt;&gt;"",Regression!C99,"")</f>
        <v>5345</v>
      </c>
      <c r="D99" s="13">
        <f t="shared" ca="1" si="6"/>
        <v>354.8703972450221</v>
      </c>
      <c r="E99" s="14">
        <f t="array" aca="1" ref="E99" ca="1">IF(D99&lt;&gt;"",(SUM(IF(D99&gt;Error,1,0))+1+(SUM(IF(D99=Error,1,0))-1)/2)/(n+1),"")</f>
        <v>0.64090909090909087</v>
      </c>
      <c r="F99" s="14">
        <f t="shared" ca="1" si="7"/>
        <v>0.36088981433987111</v>
      </c>
      <c r="G99" s="9"/>
      <c r="H99" s="9"/>
      <c r="I99" s="9"/>
      <c r="J99" s="9"/>
      <c r="K99" s="9"/>
      <c r="L99" s="9"/>
      <c r="M99" s="9"/>
      <c r="N99" s="9"/>
      <c r="O99" s="156" t="str">
        <f t="shared" ca="1" si="8"/>
        <v/>
      </c>
      <c r="P99" s="14">
        <f t="shared" ca="1" si="5"/>
        <v>0.45094928352346336</v>
      </c>
      <c r="Q99" s="155">
        <f>Regression!F119</f>
        <v>0</v>
      </c>
      <c r="R99" s="27">
        <f ca="1">IF(P99&lt;&gt;"",Regression!C99,"")</f>
        <v>5345</v>
      </c>
    </row>
    <row r="100" spans="2:18" x14ac:dyDescent="0.15">
      <c r="B100">
        <f>IF(Regression!B100&lt;&gt;"",Regression!B100,"")</f>
        <v>52</v>
      </c>
      <c r="C100">
        <f>IF(Regression!C100&lt;&gt;"",Regression!C100,"")</f>
        <v>5345</v>
      </c>
      <c r="D100" s="13">
        <f t="shared" ca="1" si="6"/>
        <v>354.8703972450221</v>
      </c>
      <c r="E100" s="14">
        <f t="array" aca="1" ref="E100" ca="1">IF(D100&lt;&gt;"",(SUM(IF(D100&gt;Error,1,0))+1+(SUM(IF(D100=Error,1,0))-1)/2)/(n+1),"")</f>
        <v>0.64090909090909087</v>
      </c>
      <c r="F100" s="14">
        <f t="shared" ca="1" si="7"/>
        <v>0.36088981433987111</v>
      </c>
      <c r="G100" s="9"/>
      <c r="H100" s="9"/>
      <c r="I100" s="9"/>
      <c r="J100" s="9"/>
      <c r="K100" s="9"/>
      <c r="L100" s="9"/>
      <c r="M100" s="9"/>
      <c r="N100" s="9"/>
      <c r="O100" s="156" t="str">
        <f t="shared" ca="1" si="8"/>
        <v/>
      </c>
      <c r="P100" s="14">
        <f t="shared" ca="1" si="5"/>
        <v>0.45094928352346336</v>
      </c>
      <c r="Q100" s="155">
        <f>Regression!F120</f>
        <v>0</v>
      </c>
      <c r="R100" s="27">
        <f ca="1">IF(P100&lt;&gt;"",Regression!C100,"")</f>
        <v>5345</v>
      </c>
    </row>
    <row r="101" spans="2:18" x14ac:dyDescent="0.15">
      <c r="B101">
        <f>IF(Regression!B101&lt;&gt;"",Regression!B101,"")</f>
        <v>52</v>
      </c>
      <c r="C101">
        <f>IF(Regression!C101&lt;&gt;"",Regression!C101,"")</f>
        <v>5345</v>
      </c>
      <c r="D101" s="13">
        <f t="shared" ca="1" si="6"/>
        <v>354.8703972450221</v>
      </c>
      <c r="E101" s="14">
        <f t="array" aca="1" ref="E101" ca="1">IF(D101&lt;&gt;"",(SUM(IF(D101&gt;Error,1,0))+1+(SUM(IF(D101=Error,1,0))-1)/2)/(n+1),"")</f>
        <v>0.64090909090909087</v>
      </c>
      <c r="F101" s="14">
        <f t="shared" ca="1" si="7"/>
        <v>0.36088981433987111</v>
      </c>
      <c r="G101" s="9"/>
      <c r="H101" s="9"/>
      <c r="I101" s="9"/>
      <c r="J101" s="9"/>
      <c r="K101" s="9"/>
      <c r="L101" s="9"/>
      <c r="M101" s="9"/>
      <c r="N101" s="9"/>
      <c r="O101" s="156" t="str">
        <f t="shared" ca="1" si="8"/>
        <v/>
      </c>
      <c r="P101" s="14">
        <f t="shared" ref="P101:P132" ca="1" si="9">IF(D101&lt;&gt;"",D101/(STDEV($D$5:$D$204)),"")</f>
        <v>0.45094928352346336</v>
      </c>
      <c r="Q101" s="155">
        <f>Regression!F121</f>
        <v>0</v>
      </c>
      <c r="R101" s="27">
        <f ca="1">IF(P101&lt;&gt;"",Regression!C101,"")</f>
        <v>5345</v>
      </c>
    </row>
    <row r="102" spans="2:18" x14ac:dyDescent="0.15">
      <c r="B102">
        <f>IF(Regression!B102&lt;&gt;"",Regression!B102,"")</f>
        <v>52</v>
      </c>
      <c r="C102">
        <f>IF(Regression!C102&lt;&gt;"",Regression!C102,"")</f>
        <v>5345</v>
      </c>
      <c r="D102" s="13">
        <f t="shared" ca="1" si="6"/>
        <v>354.8703972450221</v>
      </c>
      <c r="E102" s="14">
        <f t="array" aca="1" ref="E102" ca="1">IF(D102&lt;&gt;"",(SUM(IF(D102&gt;Error,1,0))+1+(SUM(IF(D102=Error,1,0))-1)/2)/(n+1),"")</f>
        <v>0.64090909090909087</v>
      </c>
      <c r="F102" s="14">
        <f t="shared" ca="1" si="7"/>
        <v>0.36088981433987111</v>
      </c>
      <c r="G102" s="9"/>
      <c r="H102" s="9"/>
      <c r="I102" s="9"/>
      <c r="J102" s="9"/>
      <c r="K102" s="9"/>
      <c r="L102" s="9"/>
      <c r="M102" s="9"/>
      <c r="N102" s="9"/>
      <c r="O102" s="156" t="str">
        <f t="shared" ca="1" si="8"/>
        <v/>
      </c>
      <c r="P102" s="14">
        <f t="shared" ca="1" si="9"/>
        <v>0.45094928352346336</v>
      </c>
      <c r="Q102" s="155">
        <f>Regression!F122</f>
        <v>0</v>
      </c>
      <c r="R102" s="27">
        <f ca="1">IF(P102&lt;&gt;"",Regression!C102,"")</f>
        <v>5345</v>
      </c>
    </row>
    <row r="103" spans="2:18" x14ac:dyDescent="0.15">
      <c r="B103">
        <f>IF(Regression!B103&lt;&gt;"",Regression!B103,"")</f>
        <v>46</v>
      </c>
      <c r="C103">
        <f>IF(Regression!C103&lt;&gt;"",Regression!C103,"")</f>
        <v>5370</v>
      </c>
      <c r="D103" s="13">
        <f t="shared" ca="1" si="6"/>
        <v>732.02099290367914</v>
      </c>
      <c r="E103" s="14">
        <f t="array" aca="1" ref="E103" ca="1">IF(D103&lt;&gt;"",(SUM(IF(D103&gt;Error,1,0))+1+(SUM(IF(D103=Error,1,0))-1)/2)/(n+1),"")</f>
        <v>0.77272727272727271</v>
      </c>
      <c r="F103" s="14">
        <f t="shared" ca="1" si="7"/>
        <v>0.74785859476330196</v>
      </c>
      <c r="G103" s="9"/>
      <c r="H103" s="9"/>
      <c r="I103" s="9"/>
      <c r="J103" s="9"/>
      <c r="K103" s="9"/>
      <c r="L103" s="9"/>
      <c r="M103" s="9"/>
      <c r="N103" s="9"/>
      <c r="O103" s="156" t="str">
        <f t="shared" ca="1" si="8"/>
        <v/>
      </c>
      <c r="P103" s="14">
        <f t="shared" ca="1" si="9"/>
        <v>0.9302109864242244</v>
      </c>
      <c r="Q103" s="155">
        <f>Regression!F123</f>
        <v>0</v>
      </c>
      <c r="R103" s="27">
        <f ca="1">IF(P103&lt;&gt;"",Regression!C103,"")</f>
        <v>5370</v>
      </c>
    </row>
    <row r="104" spans="2:18" x14ac:dyDescent="0.15">
      <c r="B104">
        <f>IF(Regression!B104&lt;&gt;"",Regression!B104,"")</f>
        <v>44</v>
      </c>
      <c r="C104">
        <f>IF(Regression!C104&lt;&gt;"",Regression!C104,"")</f>
        <v>5403</v>
      </c>
      <c r="D104" s="13">
        <f t="shared" ca="1" si="6"/>
        <v>882.40452478989846</v>
      </c>
      <c r="E104" s="14">
        <f t="array" aca="1" ref="E104" ca="1">IF(D104&lt;&gt;"",(SUM(IF(D104&gt;Error,1,0))+1+(SUM(IF(D104=Error,1,0))-1)/2)/(n+1),"")</f>
        <v>0.86363636363636365</v>
      </c>
      <c r="F104" s="14">
        <f t="shared" ca="1" si="7"/>
        <v>1.096803562093513</v>
      </c>
      <c r="G104" s="9"/>
      <c r="H104" s="9"/>
      <c r="I104" s="9"/>
      <c r="J104" s="9"/>
      <c r="K104" s="9"/>
      <c r="L104" s="9"/>
      <c r="M104" s="9"/>
      <c r="N104" s="9"/>
      <c r="O104" s="156" t="str">
        <f t="shared" ca="1" si="8"/>
        <v/>
      </c>
      <c r="P104" s="14">
        <f t="shared" ca="1" si="9"/>
        <v>1.1213098960100669</v>
      </c>
      <c r="Q104" s="155">
        <f>Regression!F124</f>
        <v>0</v>
      </c>
      <c r="R104" s="27">
        <f ca="1">IF(P104&lt;&gt;"",Regression!C104,"")</f>
        <v>5403</v>
      </c>
    </row>
    <row r="105" spans="2:18" x14ac:dyDescent="0.15">
      <c r="B105">
        <f>IF(Regression!B105&lt;&gt;"",Regression!B105,"")</f>
        <v>38</v>
      </c>
      <c r="C105">
        <f>IF(Regression!C105&lt;&gt;"",Regression!C105,"")</f>
        <v>5450</v>
      </c>
      <c r="D105" s="13">
        <f t="shared" ca="1" si="6"/>
        <v>1281.5551204485564</v>
      </c>
      <c r="E105" s="14">
        <f t="array" aca="1" ref="E105" ca="1">IF(D105&lt;&gt;"",(SUM(IF(D105&gt;Error,1,0))+1+(SUM(IF(D105=Error,1,0))-1)/2)/(n+1),"")</f>
        <v>0.95454545454545459</v>
      </c>
      <c r="F105" s="14">
        <f t="shared" ca="1" si="7"/>
        <v>1.6906216295848984</v>
      </c>
      <c r="G105" s="9"/>
      <c r="H105" s="9"/>
      <c r="I105" s="9"/>
      <c r="J105" s="9"/>
      <c r="K105" s="9"/>
      <c r="L105" s="9"/>
      <c r="M105" s="9"/>
      <c r="N105" s="9"/>
      <c r="O105" s="156" t="str">
        <f t="shared" ca="1" si="8"/>
        <v/>
      </c>
      <c r="P105" s="14">
        <f t="shared" ca="1" si="9"/>
        <v>1.628527957949327</v>
      </c>
      <c r="Q105" s="155">
        <f>Regression!F125</f>
        <v>0</v>
      </c>
      <c r="R105" s="27">
        <f ca="1">IF(P105&lt;&gt;"",Regression!C105,"")</f>
        <v>5450</v>
      </c>
    </row>
    <row r="106" spans="2:18" x14ac:dyDescent="0.15">
      <c r="B106">
        <f>IF(Regression!B106&lt;&gt;"",Regression!B106,"")</f>
        <v>52</v>
      </c>
      <c r="C106">
        <f>IF(Regression!C106&lt;&gt;"",Regression!C106,"")</f>
        <v>5454</v>
      </c>
      <c r="D106" s="13">
        <f t="shared" ca="1" si="6"/>
        <v>463.8703972450221</v>
      </c>
      <c r="E106" s="14">
        <f t="array" aca="1" ref="E106" ca="1">IF(D106&lt;&gt;"",(SUM(IF(D106&gt;Error,1,0))+1+(SUM(IF(D106=Error,1,0))-1)/2)/(n+1),"")</f>
        <v>0.71818181818181814</v>
      </c>
      <c r="F106" s="14">
        <f t="shared" ca="1" si="7"/>
        <v>0.57744872999290109</v>
      </c>
      <c r="G106" s="9"/>
      <c r="H106" s="9"/>
      <c r="I106" s="9"/>
      <c r="J106" s="9"/>
      <c r="K106" s="9"/>
      <c r="L106" s="9"/>
      <c r="M106" s="9"/>
      <c r="N106" s="9"/>
      <c r="O106" s="156" t="str">
        <f t="shared" ca="1" si="8"/>
        <v/>
      </c>
      <c r="P106" s="14">
        <f t="shared" ca="1" si="9"/>
        <v>0.58946033512329354</v>
      </c>
      <c r="Q106" s="155">
        <f>Regression!F126</f>
        <v>0</v>
      </c>
      <c r="R106" s="27">
        <f ca="1">IF(P106&lt;&gt;"",Regression!C106,"")</f>
        <v>5454</v>
      </c>
    </row>
    <row r="107" spans="2:18" x14ac:dyDescent="0.15">
      <c r="B107">
        <f>IF(Regression!B107&lt;&gt;"",Regression!B107,"")</f>
        <v>39</v>
      </c>
      <c r="C107">
        <f>IF(Regression!C107&lt;&gt;"",Regression!C107,"")</f>
        <v>5455</v>
      </c>
      <c r="D107" s="13">
        <f t="shared" ca="1" si="6"/>
        <v>1227.8633545054463</v>
      </c>
      <c r="E107" s="14">
        <f t="array" aca="1" ref="E107" ca="1">IF(D107&lt;&gt;"",(SUM(IF(D107&gt;Error,1,0))+1+(SUM(IF(D107=Error,1,0))-1)/2)/(n+1),"")</f>
        <v>0.94545454545454544</v>
      </c>
      <c r="F107" s="14">
        <f t="shared" ca="1" si="7"/>
        <v>1.6022926552158758</v>
      </c>
      <c r="G107" s="9"/>
      <c r="H107" s="9"/>
      <c r="I107" s="9"/>
      <c r="J107" s="9"/>
      <c r="K107" s="9"/>
      <c r="L107" s="9"/>
      <c r="M107" s="9"/>
      <c r="N107" s="9"/>
      <c r="O107" s="156" t="str">
        <f t="shared" ca="1" si="8"/>
        <v/>
      </c>
      <c r="P107" s="14">
        <f t="shared" ca="1" si="9"/>
        <v>1.5602994903985734</v>
      </c>
      <c r="Q107" s="155">
        <f>Regression!F127</f>
        <v>0</v>
      </c>
      <c r="R107" s="27">
        <f ca="1">IF(P107&lt;&gt;"",Regression!C107,"")</f>
        <v>5455</v>
      </c>
    </row>
    <row r="108" spans="2:18" x14ac:dyDescent="0.15">
      <c r="B108">
        <f>IF(Regression!B108&lt;&gt;"",Regression!B108,"")</f>
        <v>27</v>
      </c>
      <c r="C108">
        <f>IF(Regression!C108&lt;&gt;"",Regression!C108,"")</f>
        <v>5500</v>
      </c>
      <c r="D108" s="13">
        <f t="shared" ca="1" si="6"/>
        <v>1977.1645458227608</v>
      </c>
      <c r="E108" s="14">
        <f t="array" aca="1" ref="E108" ca="1">IF(D108&lt;&gt;"",(SUM(IF(D108&gt;Error,1,0))+1+(SUM(IF(D108=Error,1,0))-1)/2)/(n+1),"")</f>
        <v>0.99090909090909096</v>
      </c>
      <c r="F108" s="14">
        <f t="shared" ca="1" si="7"/>
        <v>2.3618944465849738</v>
      </c>
      <c r="G108" s="9"/>
      <c r="H108" s="9"/>
      <c r="I108" s="9"/>
      <c r="J108" s="9"/>
      <c r="K108" s="9"/>
      <c r="L108" s="9"/>
      <c r="M108" s="9"/>
      <c r="N108" s="9"/>
      <c r="O108" s="156" t="str">
        <f t="shared" ca="1" si="8"/>
        <v/>
      </c>
      <c r="P108" s="14">
        <f t="shared" ca="1" si="9"/>
        <v>2.5124691782368012</v>
      </c>
      <c r="Q108" s="155">
        <f>Regression!F128</f>
        <v>0</v>
      </c>
      <c r="R108" s="27">
        <f ca="1">IF(P108&lt;&gt;"",Regression!C108,"")</f>
        <v>5500</v>
      </c>
    </row>
    <row r="109" spans="2:18" x14ac:dyDescent="0.15">
      <c r="B109">
        <f>IF(Regression!B109&lt;&gt;"",Regression!B109,"")</f>
        <v>46</v>
      </c>
      <c r="C109">
        <f>IF(Regression!C109&lt;&gt;"",Regression!C109,"")</f>
        <v>5571</v>
      </c>
      <c r="D109" s="13">
        <f t="shared" ca="1" si="6"/>
        <v>933.02099290367914</v>
      </c>
      <c r="E109" s="14">
        <f t="array" aca="1" ref="E109" ca="1">IF(D109&lt;&gt;"",(SUM(IF(D109&gt;Error,1,0))+1+(SUM(IF(D109=Error,1,0))-1)/2)/(n+1),"")</f>
        <v>0.89090909090909087</v>
      </c>
      <c r="F109" s="14">
        <f t="shared" ca="1" si="7"/>
        <v>1.2313772057634214</v>
      </c>
      <c r="G109" s="9"/>
      <c r="H109" s="9"/>
      <c r="I109" s="9"/>
      <c r="J109" s="9"/>
      <c r="K109" s="9"/>
      <c r="L109" s="9"/>
      <c r="M109" s="9"/>
      <c r="N109" s="9"/>
      <c r="O109" s="156" t="str">
        <f t="shared" ca="1" si="8"/>
        <v/>
      </c>
      <c r="P109" s="14">
        <f t="shared" ca="1" si="9"/>
        <v>1.1856304485486819</v>
      </c>
      <c r="Q109" s="155">
        <f>Regression!F129</f>
        <v>0</v>
      </c>
      <c r="R109" s="27">
        <f ca="1">IF(P109&lt;&gt;"",Regression!C109,"")</f>
        <v>5571</v>
      </c>
    </row>
    <row r="110" spans="2:18" x14ac:dyDescent="0.15">
      <c r="B110">
        <f>IF(Regression!B110&lt;&gt;"",Regression!B110,"")</f>
        <v>45</v>
      </c>
      <c r="C110">
        <f>IF(Regression!C110&lt;&gt;"",Regression!C110,"")</f>
        <v>5573</v>
      </c>
      <c r="D110" s="13">
        <f t="shared" ca="1" si="6"/>
        <v>993.71275884678835</v>
      </c>
      <c r="E110" s="14">
        <f t="array" aca="1" ref="E110" ca="1">IF(D110&lt;&gt;"",(SUM(IF(D110&gt;Error,1,0))+1+(SUM(IF(D110=Error,1,0))-1)/2)/(n+1),"")</f>
        <v>0.90909090909090906</v>
      </c>
      <c r="F110" s="14">
        <f t="shared" ca="1" si="7"/>
        <v>1.3351777361189361</v>
      </c>
      <c r="G110" s="9"/>
      <c r="H110" s="9"/>
      <c r="I110" s="9"/>
      <c r="J110" s="9"/>
      <c r="K110" s="9"/>
      <c r="L110" s="9"/>
      <c r="M110" s="9"/>
      <c r="N110" s="9"/>
      <c r="O110" s="156" t="str">
        <f t="shared" ca="1" si="8"/>
        <v/>
      </c>
      <c r="P110" s="14">
        <f t="shared" ca="1" si="9"/>
        <v>1.2627541212480473</v>
      </c>
      <c r="Q110" s="155">
        <f>Regression!F130</f>
        <v>0</v>
      </c>
      <c r="R110" s="27">
        <f ca="1">IF(P110&lt;&gt;"",Regression!C110,"")</f>
        <v>5573</v>
      </c>
    </row>
    <row r="111" spans="2:18" x14ac:dyDescent="0.15">
      <c r="B111">
        <f>IF(Regression!B111&lt;&gt;"",Regression!B111,"")</f>
        <v>48</v>
      </c>
      <c r="C111">
        <f>IF(Regression!C111&lt;&gt;"",Regression!C111,"")</f>
        <v>5678</v>
      </c>
      <c r="D111" s="13">
        <f t="shared" ca="1" si="6"/>
        <v>922.63746101746074</v>
      </c>
      <c r="E111" s="14">
        <f t="array" aca="1" ref="E111" ca="1">IF(D111&lt;&gt;"",(SUM(IF(D111&gt;Error,1,0))+1+(SUM(IF(D111=Error,1,0))-1)/2)/(n+1),"")</f>
        <v>0.88181818181818183</v>
      </c>
      <c r="F111" s="14">
        <f t="shared" ca="1" si="7"/>
        <v>1.1841248707343368</v>
      </c>
      <c r="G111" s="9"/>
      <c r="H111" s="9"/>
      <c r="I111" s="9"/>
      <c r="J111" s="9"/>
      <c r="K111" s="9"/>
      <c r="L111" s="9"/>
      <c r="M111" s="9"/>
      <c r="N111" s="9"/>
      <c r="O111" s="156" t="str">
        <f t="shared" ca="1" si="8"/>
        <v/>
      </c>
      <c r="P111" s="14">
        <f t="shared" ca="1" si="9"/>
        <v>1.1724356419350996</v>
      </c>
      <c r="Q111" s="155">
        <f>Regression!F131</f>
        <v>0</v>
      </c>
      <c r="R111" s="27">
        <f ca="1">IF(P111&lt;&gt;"",Regression!C111,"")</f>
        <v>5678</v>
      </c>
    </row>
    <row r="112" spans="2:18" x14ac:dyDescent="0.15">
      <c r="B112">
        <f>IF(Regression!B112&lt;&gt;"",Regression!B112,"")</f>
        <v>45</v>
      </c>
      <c r="C112">
        <f>IF(Regression!C112&lt;&gt;"",Regression!C112,"")</f>
        <v>5897</v>
      </c>
      <c r="D112" s="13">
        <f t="shared" ca="1" si="6"/>
        <v>1317.7127588467883</v>
      </c>
      <c r="E112" s="14">
        <f t="array" aca="1" ref="E112" ca="1">IF(D112&lt;&gt;"",(SUM(IF(D112&gt;Error,1,0))+1+(SUM(IF(D112=Error,1,0))-1)/2)/(n+1),"")</f>
        <v>0.96363636363636362</v>
      </c>
      <c r="F112" s="14">
        <f t="shared" ca="1" si="7"/>
        <v>1.7945384156293684</v>
      </c>
      <c r="G112" s="9"/>
      <c r="H112" s="9"/>
      <c r="I112" s="9"/>
      <c r="J112" s="9"/>
      <c r="K112" s="9"/>
      <c r="L112" s="9"/>
      <c r="M112" s="9"/>
      <c r="N112" s="9"/>
      <c r="O112" s="156" t="str">
        <f t="shared" ca="1" si="8"/>
        <v/>
      </c>
      <c r="P112" s="14">
        <f t="shared" ca="1" si="9"/>
        <v>1.6744750452695609</v>
      </c>
      <c r="Q112" s="155">
        <f>Regression!F132</f>
        <v>0</v>
      </c>
      <c r="R112" s="27">
        <f ca="1">IF(P112&lt;&gt;"",Regression!C112,"")</f>
        <v>5897</v>
      </c>
    </row>
    <row r="113" spans="2:18" x14ac:dyDescent="0.15">
      <c r="B113">
        <f>IF(Regression!B113&lt;&gt;"",Regression!B113,"")</f>
        <v>48</v>
      </c>
      <c r="C113">
        <f>IF(Regression!C113&lt;&gt;"",Regression!C113,"")</f>
        <v>5965</v>
      </c>
      <c r="D113" s="13">
        <f t="shared" ca="1" si="6"/>
        <v>1209.6374610174607</v>
      </c>
      <c r="E113" s="14">
        <f t="array" aca="1" ref="E113" ca="1">IF(D113&lt;&gt;"",(SUM(IF(D113&gt;Error,1,0))+1+(SUM(IF(D113=Error,1,0))-1)/2)/(n+1),"")</f>
        <v>0.9363636363636364</v>
      </c>
      <c r="F113" s="14">
        <f t="shared" ca="1" si="7"/>
        <v>1.5249453577626171</v>
      </c>
      <c r="G113" s="9"/>
      <c r="H113" s="9"/>
      <c r="I113" s="9"/>
      <c r="J113" s="9"/>
      <c r="K113" s="9"/>
      <c r="L113" s="9"/>
      <c r="M113" s="9"/>
      <c r="N113" s="9"/>
      <c r="O113" s="156" t="str">
        <f t="shared" ca="1" si="8"/>
        <v/>
      </c>
      <c r="P113" s="14">
        <f t="shared" ca="1" si="9"/>
        <v>1.5371390530282305</v>
      </c>
      <c r="Q113" s="155">
        <f>Regression!F133</f>
        <v>0</v>
      </c>
      <c r="R113" s="27">
        <f ca="1">IF(P113&lt;&gt;"",Regression!C113,"")</f>
        <v>5965</v>
      </c>
    </row>
    <row r="114" spans="2:18" x14ac:dyDescent="0.15">
      <c r="B114" t="str">
        <f>IF(Regression!B114&lt;&gt;"",Regression!B114,"")</f>
        <v/>
      </c>
      <c r="C114" t="str">
        <f>IF(Regression!C114&lt;&gt;"",Regression!C114,"")</f>
        <v/>
      </c>
      <c r="D114" s="13" t="str">
        <f t="shared" si="6"/>
        <v/>
      </c>
      <c r="E114" s="14" t="str">
        <f t="array" ref="E114">IF(D114&lt;&gt;"",(SUM(IF(D114&gt;Error,1,0))+1+(SUM(IF(D114=Error,1,0))-1)/2)/(n+1),"")</f>
        <v/>
      </c>
      <c r="F114" s="14" t="str">
        <f t="shared" si="7"/>
        <v/>
      </c>
      <c r="G114" s="9"/>
      <c r="H114" s="9"/>
      <c r="I114" s="9"/>
      <c r="J114" s="9"/>
      <c r="K114" s="9"/>
      <c r="L114" s="9"/>
      <c r="M114" s="9"/>
      <c r="N114" s="9"/>
      <c r="O114" s="156" t="str">
        <f t="shared" si="8"/>
        <v/>
      </c>
      <c r="P114" s="14" t="str">
        <f t="shared" si="9"/>
        <v/>
      </c>
      <c r="Q114" s="155">
        <f>Regression!F134</f>
        <v>0</v>
      </c>
      <c r="R114" s="27" t="str">
        <f>IF(P114&lt;&gt;"",Regression!C114,"")</f>
        <v/>
      </c>
    </row>
    <row r="115" spans="2:18" x14ac:dyDescent="0.15">
      <c r="B115" t="str">
        <f>IF(Regression!B115&lt;&gt;"",Regression!B115,"")</f>
        <v/>
      </c>
      <c r="C115" t="str">
        <f>IF(Regression!C115&lt;&gt;"",Regression!C115,"")</f>
        <v/>
      </c>
      <c r="D115" s="13" t="str">
        <f t="shared" si="6"/>
        <v/>
      </c>
      <c r="E115" s="14" t="str">
        <f t="array" ref="E115">IF(D115&lt;&gt;"",(SUM(IF(D115&gt;Error,1,0))+1+(SUM(IF(D115=Error,1,0))-1)/2)/(n+1),"")</f>
        <v/>
      </c>
      <c r="F115" s="14" t="str">
        <f t="shared" si="7"/>
        <v/>
      </c>
      <c r="G115" s="9"/>
      <c r="H115" s="9"/>
      <c r="I115" s="9"/>
      <c r="J115" s="9"/>
      <c r="K115" s="9"/>
      <c r="L115" s="9"/>
      <c r="M115" s="9"/>
      <c r="N115" s="9"/>
      <c r="O115" s="156" t="str">
        <f t="shared" si="8"/>
        <v/>
      </c>
      <c r="P115" s="14" t="str">
        <f t="shared" si="9"/>
        <v/>
      </c>
      <c r="Q115" s="155">
        <f>Regression!F135</f>
        <v>0</v>
      </c>
      <c r="R115" s="27" t="str">
        <f>IF(P115&lt;&gt;"",Regression!C115,"")</f>
        <v/>
      </c>
    </row>
    <row r="116" spans="2:18" x14ac:dyDescent="0.15">
      <c r="B116" t="str">
        <f>IF(Regression!B116&lt;&gt;"",Regression!B116,"")</f>
        <v/>
      </c>
      <c r="C116" t="str">
        <f>IF(Regression!C116&lt;&gt;"",Regression!C116,"")</f>
        <v/>
      </c>
      <c r="D116" s="13" t="str">
        <f t="shared" si="6"/>
        <v/>
      </c>
      <c r="E116" s="14" t="str">
        <f t="array" ref="E116">IF(D116&lt;&gt;"",(SUM(IF(D116&gt;Error,1,0))+1+(SUM(IF(D116=Error,1,0))-1)/2)/(n+1),"")</f>
        <v/>
      </c>
      <c r="F116" s="14" t="str">
        <f t="shared" si="7"/>
        <v/>
      </c>
      <c r="G116" s="9"/>
      <c r="H116" s="9"/>
      <c r="I116" s="9"/>
      <c r="J116" s="9"/>
      <c r="K116" s="9"/>
      <c r="L116" s="9"/>
      <c r="M116" s="9"/>
      <c r="N116" s="9"/>
      <c r="O116" s="156" t="str">
        <f t="shared" si="8"/>
        <v/>
      </c>
      <c r="P116" s="14" t="str">
        <f t="shared" si="9"/>
        <v/>
      </c>
      <c r="Q116" s="155">
        <f>Regression!F136</f>
        <v>0</v>
      </c>
      <c r="R116" s="27" t="str">
        <f>IF(P116&lt;&gt;"",Regression!C116,"")</f>
        <v/>
      </c>
    </row>
    <row r="117" spans="2:18" x14ac:dyDescent="0.15">
      <c r="B117" t="str">
        <f>IF(Regression!B117&lt;&gt;"",Regression!B117,"")</f>
        <v/>
      </c>
      <c r="C117" t="str">
        <f>IF(Regression!C117&lt;&gt;"",Regression!C117,"")</f>
        <v/>
      </c>
      <c r="D117" s="13" t="str">
        <f t="shared" si="6"/>
        <v/>
      </c>
      <c r="E117" s="14" t="str">
        <f t="array" ref="E117">IF(D117&lt;&gt;"",(SUM(IF(D117&gt;Error,1,0))+1+(SUM(IF(D117=Error,1,0))-1)/2)/(n+1),"")</f>
        <v/>
      </c>
      <c r="F117" s="14" t="str">
        <f t="shared" si="7"/>
        <v/>
      </c>
      <c r="G117" s="9"/>
      <c r="H117" s="9"/>
      <c r="I117" s="9"/>
      <c r="J117" s="9"/>
      <c r="K117" s="9"/>
      <c r="L117" s="9"/>
      <c r="M117" s="9"/>
      <c r="N117" s="9"/>
      <c r="O117" s="156" t="str">
        <f t="shared" si="8"/>
        <v/>
      </c>
      <c r="P117" s="14" t="str">
        <f t="shared" si="9"/>
        <v/>
      </c>
      <c r="Q117" s="155">
        <f>Regression!F137</f>
        <v>0</v>
      </c>
      <c r="R117" s="27" t="str">
        <f>IF(P117&lt;&gt;"",Regression!C117,"")</f>
        <v/>
      </c>
    </row>
    <row r="118" spans="2:18" x14ac:dyDescent="0.15">
      <c r="B118" t="str">
        <f>IF(Regression!B118&lt;&gt;"",Regression!B118,"")</f>
        <v/>
      </c>
      <c r="C118" t="str">
        <f>IF(Regression!C118&lt;&gt;"",Regression!C118,"")</f>
        <v/>
      </c>
      <c r="D118" s="13" t="str">
        <f t="shared" si="6"/>
        <v/>
      </c>
      <c r="E118" s="14" t="str">
        <f t="array" ref="E118">IF(D118&lt;&gt;"",(SUM(IF(D118&gt;Error,1,0))+1+(SUM(IF(D118=Error,1,0))-1)/2)/(n+1),"")</f>
        <v/>
      </c>
      <c r="F118" s="14" t="str">
        <f t="shared" si="7"/>
        <v/>
      </c>
      <c r="G118" s="9"/>
      <c r="H118" s="9"/>
      <c r="I118" s="9"/>
      <c r="J118" s="9"/>
      <c r="K118" s="9"/>
      <c r="L118" s="9"/>
      <c r="M118" s="9"/>
      <c r="N118" s="9"/>
      <c r="O118" s="156" t="str">
        <f t="shared" si="8"/>
        <v/>
      </c>
      <c r="P118" s="14" t="str">
        <f t="shared" si="9"/>
        <v/>
      </c>
      <c r="Q118" s="155">
        <f>Regression!F138</f>
        <v>0</v>
      </c>
      <c r="R118" s="27" t="str">
        <f>IF(P118&lt;&gt;"",Regression!C118,"")</f>
        <v/>
      </c>
    </row>
    <row r="119" spans="2:18" x14ac:dyDescent="0.15">
      <c r="B119" t="str">
        <f>IF(Regression!B119&lt;&gt;"",Regression!B119,"")</f>
        <v/>
      </c>
      <c r="C119" t="str">
        <f>IF(Regression!C119&lt;&gt;"",Regression!C119,"")</f>
        <v/>
      </c>
      <c r="D119" s="13" t="str">
        <f t="shared" si="6"/>
        <v/>
      </c>
      <c r="E119" s="14" t="str">
        <f t="array" ref="E119">IF(D119&lt;&gt;"",(SUM(IF(D119&gt;Error,1,0))+1+(SUM(IF(D119=Error,1,0))-1)/2)/(n+1),"")</f>
        <v/>
      </c>
      <c r="F119" s="14" t="str">
        <f t="shared" si="7"/>
        <v/>
      </c>
      <c r="G119" s="9"/>
      <c r="H119" s="9"/>
      <c r="I119" s="9"/>
      <c r="J119" s="9"/>
      <c r="K119" s="9"/>
      <c r="L119" s="9"/>
      <c r="M119" s="9"/>
      <c r="N119" s="9"/>
      <c r="O119" s="156" t="str">
        <f t="shared" si="8"/>
        <v/>
      </c>
      <c r="P119" s="14" t="str">
        <f t="shared" si="9"/>
        <v/>
      </c>
      <c r="Q119" s="155">
        <f>Regression!F139</f>
        <v>0</v>
      </c>
      <c r="R119" s="27" t="str">
        <f>IF(P119&lt;&gt;"",Regression!C119,"")</f>
        <v/>
      </c>
    </row>
    <row r="120" spans="2:18" x14ac:dyDescent="0.15">
      <c r="B120" t="str">
        <f>IF(Regression!B120&lt;&gt;"",Regression!B120,"")</f>
        <v/>
      </c>
      <c r="C120" t="str">
        <f>IF(Regression!C120&lt;&gt;"",Regression!C120,"")</f>
        <v/>
      </c>
      <c r="D120" s="13" t="str">
        <f t="shared" si="6"/>
        <v/>
      </c>
      <c r="E120" s="14" t="str">
        <f t="array" ref="E120">IF(D120&lt;&gt;"",(SUM(IF(D120&gt;Error,1,0))+1+(SUM(IF(D120=Error,1,0))-1)/2)/(n+1),"")</f>
        <v/>
      </c>
      <c r="F120" s="14" t="str">
        <f t="shared" si="7"/>
        <v/>
      </c>
      <c r="G120" s="9"/>
      <c r="H120" s="9"/>
      <c r="I120" s="9"/>
      <c r="J120" s="9"/>
      <c r="K120" s="9"/>
      <c r="L120" s="9"/>
      <c r="M120" s="9"/>
      <c r="N120" s="9"/>
      <c r="O120" s="156" t="str">
        <f t="shared" si="8"/>
        <v/>
      </c>
      <c r="P120" s="14" t="str">
        <f t="shared" si="9"/>
        <v/>
      </c>
      <c r="Q120" s="155">
        <f>Regression!F140</f>
        <v>0</v>
      </c>
      <c r="R120" s="27" t="str">
        <f>IF(P120&lt;&gt;"",Regression!C120,"")</f>
        <v/>
      </c>
    </row>
    <row r="121" spans="2:18" x14ac:dyDescent="0.15">
      <c r="B121" t="str">
        <f>IF(Regression!B121&lt;&gt;"",Regression!B121,"")</f>
        <v/>
      </c>
      <c r="C121" t="str">
        <f>IF(Regression!C121&lt;&gt;"",Regression!C121,"")</f>
        <v/>
      </c>
      <c r="D121" s="13" t="str">
        <f t="shared" si="6"/>
        <v/>
      </c>
      <c r="E121" s="14" t="str">
        <f t="array" ref="E121">IF(D121&lt;&gt;"",(SUM(IF(D121&gt;Error,1,0))+1+(SUM(IF(D121=Error,1,0))-1)/2)/(n+1),"")</f>
        <v/>
      </c>
      <c r="F121" s="14" t="str">
        <f t="shared" si="7"/>
        <v/>
      </c>
      <c r="G121" s="9"/>
      <c r="H121" s="9"/>
      <c r="I121" s="9"/>
      <c r="J121" s="9"/>
      <c r="K121" s="9"/>
      <c r="L121" s="9"/>
      <c r="M121" s="9"/>
      <c r="N121" s="9"/>
      <c r="O121" s="156" t="str">
        <f t="shared" si="8"/>
        <v/>
      </c>
      <c r="P121" s="14" t="str">
        <f t="shared" si="9"/>
        <v/>
      </c>
      <c r="Q121" s="155">
        <f>Regression!F141</f>
        <v>0</v>
      </c>
      <c r="R121" s="27" t="str">
        <f>IF(P121&lt;&gt;"",Regression!C121,"")</f>
        <v/>
      </c>
    </row>
    <row r="122" spans="2:18" x14ac:dyDescent="0.15">
      <c r="B122" t="str">
        <f>IF(Regression!B122&lt;&gt;"",Regression!B122,"")</f>
        <v/>
      </c>
      <c r="C122" t="str">
        <f>IF(Regression!C122&lt;&gt;"",Regression!C122,"")</f>
        <v/>
      </c>
      <c r="D122" s="13" t="str">
        <f t="shared" si="6"/>
        <v/>
      </c>
      <c r="E122" s="14" t="str">
        <f t="array" ref="E122">IF(D122&lt;&gt;"",(SUM(IF(D122&gt;Error,1,0))+1+(SUM(IF(D122=Error,1,0))-1)/2)/(n+1),"")</f>
        <v/>
      </c>
      <c r="F122" s="14" t="str">
        <f t="shared" si="7"/>
        <v/>
      </c>
      <c r="G122" s="9"/>
      <c r="H122" s="9"/>
      <c r="I122" s="9"/>
      <c r="J122" s="9"/>
      <c r="K122" s="9"/>
      <c r="L122" s="9"/>
      <c r="M122" s="9"/>
      <c r="N122" s="9"/>
      <c r="O122" s="156" t="str">
        <f t="shared" si="8"/>
        <v/>
      </c>
      <c r="P122" s="14" t="str">
        <f t="shared" si="9"/>
        <v/>
      </c>
      <c r="Q122" s="155">
        <f>Regression!F142</f>
        <v>0</v>
      </c>
      <c r="R122" s="27" t="str">
        <f>IF(P122&lt;&gt;"",Regression!C122,"")</f>
        <v/>
      </c>
    </row>
    <row r="123" spans="2:18" x14ac:dyDescent="0.15">
      <c r="B123" t="str">
        <f>IF(Regression!B123&lt;&gt;"",Regression!B123,"")</f>
        <v/>
      </c>
      <c r="C123" t="str">
        <f>IF(Regression!C123&lt;&gt;"",Regression!C123,"")</f>
        <v/>
      </c>
      <c r="D123" s="13" t="str">
        <f t="shared" si="6"/>
        <v/>
      </c>
      <c r="E123" s="14" t="str">
        <f t="array" ref="E123">IF(D123&lt;&gt;"",(SUM(IF(D123&gt;Error,1,0))+1+(SUM(IF(D123=Error,1,0))-1)/2)/(n+1),"")</f>
        <v/>
      </c>
      <c r="F123" s="14" t="str">
        <f t="shared" si="7"/>
        <v/>
      </c>
      <c r="G123" s="9"/>
      <c r="H123" s="9"/>
      <c r="I123" s="9"/>
      <c r="J123" s="9"/>
      <c r="K123" s="9"/>
      <c r="L123" s="9"/>
      <c r="M123" s="9"/>
      <c r="N123" s="9"/>
      <c r="O123" s="156" t="str">
        <f t="shared" si="8"/>
        <v/>
      </c>
      <c r="P123" s="14" t="str">
        <f t="shared" si="9"/>
        <v/>
      </c>
      <c r="Q123" s="155">
        <f>Regression!F143</f>
        <v>0</v>
      </c>
      <c r="R123" s="27" t="str">
        <f>IF(P123&lt;&gt;"",Regression!C123,"")</f>
        <v/>
      </c>
    </row>
    <row r="124" spans="2:18" x14ac:dyDescent="0.15">
      <c r="B124" t="str">
        <f>IF(Regression!B124&lt;&gt;"",Regression!B124,"")</f>
        <v/>
      </c>
      <c r="C124" t="str">
        <f>IF(Regression!C124&lt;&gt;"",Regression!C124,"")</f>
        <v/>
      </c>
      <c r="D124" s="13" t="str">
        <f t="shared" si="6"/>
        <v/>
      </c>
      <c r="E124" s="14" t="str">
        <f t="array" ref="E124">IF(D124&lt;&gt;"",(SUM(IF(D124&gt;Error,1,0))+1+(SUM(IF(D124=Error,1,0))-1)/2)/(n+1),"")</f>
        <v/>
      </c>
      <c r="F124" s="14" t="str">
        <f t="shared" si="7"/>
        <v/>
      </c>
      <c r="G124" s="9"/>
      <c r="H124" s="9"/>
      <c r="I124" s="9"/>
      <c r="J124" s="9"/>
      <c r="K124" s="9"/>
      <c r="L124" s="9"/>
      <c r="M124" s="9"/>
      <c r="N124" s="9"/>
      <c r="O124" s="156" t="str">
        <f t="shared" si="8"/>
        <v/>
      </c>
      <c r="P124" s="14" t="str">
        <f t="shared" si="9"/>
        <v/>
      </c>
      <c r="Q124" s="155">
        <f>Regression!F144</f>
        <v>0</v>
      </c>
      <c r="R124" s="27" t="str">
        <f>IF(P124&lt;&gt;"",Regression!C124,"")</f>
        <v/>
      </c>
    </row>
    <row r="125" spans="2:18" x14ac:dyDescent="0.15">
      <c r="B125" t="str">
        <f>IF(Regression!B125&lt;&gt;"",Regression!B125,"")</f>
        <v/>
      </c>
      <c r="C125" t="str">
        <f>IF(Regression!C125&lt;&gt;"",Regression!C125,"")</f>
        <v/>
      </c>
      <c r="D125" s="13" t="str">
        <f t="shared" si="6"/>
        <v/>
      </c>
      <c r="E125" s="14" t="str">
        <f t="array" ref="E125">IF(D125&lt;&gt;"",(SUM(IF(D125&gt;Error,1,0))+1+(SUM(IF(D125=Error,1,0))-1)/2)/(n+1),"")</f>
        <v/>
      </c>
      <c r="F125" s="14" t="str">
        <f t="shared" si="7"/>
        <v/>
      </c>
      <c r="G125" s="9"/>
      <c r="H125" s="9"/>
      <c r="I125" s="9"/>
      <c r="J125" s="9"/>
      <c r="K125" s="9"/>
      <c r="L125" s="9"/>
      <c r="M125" s="9"/>
      <c r="N125" s="9"/>
      <c r="O125" s="156" t="str">
        <f t="shared" si="8"/>
        <v/>
      </c>
      <c r="P125" s="14" t="str">
        <f t="shared" si="9"/>
        <v/>
      </c>
      <c r="Q125" s="155">
        <f>Regression!F145</f>
        <v>0</v>
      </c>
      <c r="R125" s="27" t="str">
        <f>IF(P125&lt;&gt;"",Regression!C125,"")</f>
        <v/>
      </c>
    </row>
    <row r="126" spans="2:18" x14ac:dyDescent="0.15">
      <c r="B126" t="str">
        <f>IF(Regression!B126&lt;&gt;"",Regression!B126,"")</f>
        <v/>
      </c>
      <c r="C126" t="str">
        <f>IF(Regression!C126&lt;&gt;"",Regression!C126,"")</f>
        <v/>
      </c>
      <c r="D126" s="13" t="str">
        <f t="shared" si="6"/>
        <v/>
      </c>
      <c r="E126" s="14" t="str">
        <f t="array" ref="E126">IF(D126&lt;&gt;"",(SUM(IF(D126&gt;Error,1,0))+1+(SUM(IF(D126=Error,1,0))-1)/2)/(n+1),"")</f>
        <v/>
      </c>
      <c r="F126" s="14" t="str">
        <f t="shared" si="7"/>
        <v/>
      </c>
      <c r="G126" s="9"/>
      <c r="H126" s="9"/>
      <c r="I126" s="9"/>
      <c r="J126" s="9"/>
      <c r="K126" s="9"/>
      <c r="L126" s="9"/>
      <c r="M126" s="9"/>
      <c r="N126" s="9"/>
      <c r="O126" s="156" t="str">
        <f t="shared" si="8"/>
        <v/>
      </c>
      <c r="P126" s="14" t="str">
        <f t="shared" si="9"/>
        <v/>
      </c>
      <c r="Q126" s="155">
        <f>Regression!F146</f>
        <v>0</v>
      </c>
      <c r="R126" s="27" t="str">
        <f>IF(P126&lt;&gt;"",Regression!C126,"")</f>
        <v/>
      </c>
    </row>
    <row r="127" spans="2:18" x14ac:dyDescent="0.15">
      <c r="B127" t="str">
        <f>IF(Regression!B127&lt;&gt;"",Regression!B127,"")</f>
        <v/>
      </c>
      <c r="C127" t="str">
        <f>IF(Regression!C127&lt;&gt;"",Regression!C127,"")</f>
        <v/>
      </c>
      <c r="D127" s="13" t="str">
        <f t="shared" si="6"/>
        <v/>
      </c>
      <c r="E127" s="14" t="str">
        <f t="array" ref="E127">IF(D127&lt;&gt;"",(SUM(IF(D127&gt;Error,1,0))+1+(SUM(IF(D127=Error,1,0))-1)/2)/(n+1),"")</f>
        <v/>
      </c>
      <c r="F127" s="14" t="str">
        <f t="shared" si="7"/>
        <v/>
      </c>
      <c r="G127" s="9"/>
      <c r="H127" s="9"/>
      <c r="I127" s="9"/>
      <c r="J127" s="9"/>
      <c r="K127" s="9"/>
      <c r="L127" s="9"/>
      <c r="M127" s="9"/>
      <c r="N127" s="9"/>
      <c r="O127" s="156" t="str">
        <f t="shared" si="8"/>
        <v/>
      </c>
      <c r="P127" s="14" t="str">
        <f t="shared" si="9"/>
        <v/>
      </c>
      <c r="Q127" s="155">
        <f>Regression!F147</f>
        <v>0</v>
      </c>
      <c r="R127" s="27" t="str">
        <f>IF(P127&lt;&gt;"",Regression!C127,"")</f>
        <v/>
      </c>
    </row>
    <row r="128" spans="2:18" x14ac:dyDescent="0.15">
      <c r="B128" t="str">
        <f>IF(Regression!B128&lt;&gt;"",Regression!B128,"")</f>
        <v/>
      </c>
      <c r="C128" t="str">
        <f>IF(Regression!C128&lt;&gt;"",Regression!C128,"")</f>
        <v/>
      </c>
      <c r="D128" s="13" t="str">
        <f t="shared" si="6"/>
        <v/>
      </c>
      <c r="E128" s="14" t="str">
        <f t="array" ref="E128">IF(D128&lt;&gt;"",(SUM(IF(D128&gt;Error,1,0))+1+(SUM(IF(D128=Error,1,0))-1)/2)/(n+1),"")</f>
        <v/>
      </c>
      <c r="F128" s="14" t="str">
        <f t="shared" si="7"/>
        <v/>
      </c>
      <c r="G128" s="9"/>
      <c r="H128" s="9"/>
      <c r="I128" s="9"/>
      <c r="J128" s="9"/>
      <c r="K128" s="9"/>
      <c r="L128" s="9"/>
      <c r="M128" s="9"/>
      <c r="N128" s="9"/>
      <c r="O128" s="156" t="str">
        <f t="shared" si="8"/>
        <v/>
      </c>
      <c r="P128" s="14" t="str">
        <f t="shared" si="9"/>
        <v/>
      </c>
      <c r="Q128" s="155">
        <f>Regression!F148</f>
        <v>0</v>
      </c>
      <c r="R128" s="27" t="str">
        <f>IF(P128&lt;&gt;"",Regression!C128,"")</f>
        <v/>
      </c>
    </row>
    <row r="129" spans="2:18" x14ac:dyDescent="0.15">
      <c r="B129" t="str">
        <f>IF(Regression!B129&lt;&gt;"",Regression!B129,"")</f>
        <v/>
      </c>
      <c r="C129" t="str">
        <f>IF(Regression!C129&lt;&gt;"",Regression!C129,"")</f>
        <v/>
      </c>
      <c r="D129" s="13" t="str">
        <f t="shared" si="6"/>
        <v/>
      </c>
      <c r="E129" s="14" t="str">
        <f t="array" ref="E129">IF(D129&lt;&gt;"",(SUM(IF(D129&gt;Error,1,0))+1+(SUM(IF(D129=Error,1,0))-1)/2)/(n+1),"")</f>
        <v/>
      </c>
      <c r="F129" s="14" t="str">
        <f t="shared" si="7"/>
        <v/>
      </c>
      <c r="G129" s="9"/>
      <c r="H129" s="9"/>
      <c r="I129" s="9"/>
      <c r="J129" s="9"/>
      <c r="K129" s="9"/>
      <c r="L129" s="9"/>
      <c r="M129" s="9"/>
      <c r="N129" s="9"/>
      <c r="O129" s="156" t="str">
        <f t="shared" si="8"/>
        <v/>
      </c>
      <c r="P129" s="14" t="str">
        <f t="shared" si="9"/>
        <v/>
      </c>
      <c r="Q129" s="155">
        <f>Regression!F149</f>
        <v>0</v>
      </c>
      <c r="R129" s="27" t="str">
        <f>IF(P129&lt;&gt;"",Regression!C129,"")</f>
        <v/>
      </c>
    </row>
    <row r="130" spans="2:18" x14ac:dyDescent="0.15">
      <c r="B130" t="str">
        <f>IF(Regression!B130&lt;&gt;"",Regression!B130,"")</f>
        <v/>
      </c>
      <c r="C130" t="str">
        <f>IF(Regression!C130&lt;&gt;"",Regression!C130,"")</f>
        <v/>
      </c>
      <c r="D130" s="13" t="str">
        <f t="shared" si="6"/>
        <v/>
      </c>
      <c r="E130" s="14" t="str">
        <f t="array" ref="E130">IF(D130&lt;&gt;"",(SUM(IF(D130&gt;Error,1,0))+1+(SUM(IF(D130=Error,1,0))-1)/2)/(n+1),"")</f>
        <v/>
      </c>
      <c r="F130" s="14" t="str">
        <f t="shared" si="7"/>
        <v/>
      </c>
      <c r="G130" s="9"/>
      <c r="H130" s="9"/>
      <c r="I130" s="9"/>
      <c r="J130" s="9"/>
      <c r="K130" s="9"/>
      <c r="L130" s="9"/>
      <c r="M130" s="9"/>
      <c r="N130" s="9"/>
      <c r="O130" s="156" t="str">
        <f t="shared" si="8"/>
        <v/>
      </c>
      <c r="P130" s="14" t="str">
        <f t="shared" si="9"/>
        <v/>
      </c>
      <c r="Q130" s="155">
        <f>Regression!F150</f>
        <v>0</v>
      </c>
      <c r="R130" s="27" t="str">
        <f>IF(P130&lt;&gt;"",Regression!C130,"")</f>
        <v/>
      </c>
    </row>
    <row r="131" spans="2:18" x14ac:dyDescent="0.15">
      <c r="B131" t="str">
        <f>IF(Regression!B131&lt;&gt;"",Regression!B131,"")</f>
        <v/>
      </c>
      <c r="C131" t="str">
        <f>IF(Regression!C131&lt;&gt;"",Regression!C131,"")</f>
        <v/>
      </c>
      <c r="D131" s="13" t="str">
        <f t="shared" si="6"/>
        <v/>
      </c>
      <c r="E131" s="14" t="str">
        <f t="array" ref="E131">IF(D131&lt;&gt;"",(SUM(IF(D131&gt;Error,1,0))+1+(SUM(IF(D131=Error,1,0))-1)/2)/(n+1),"")</f>
        <v/>
      </c>
      <c r="F131" s="14" t="str">
        <f t="shared" si="7"/>
        <v/>
      </c>
      <c r="G131" s="9"/>
      <c r="H131" s="9"/>
      <c r="I131" s="9"/>
      <c r="J131" s="9"/>
      <c r="K131" s="9"/>
      <c r="L131" s="9"/>
      <c r="M131" s="9"/>
      <c r="N131" s="9"/>
      <c r="O131" s="156" t="str">
        <f t="shared" si="8"/>
        <v/>
      </c>
      <c r="P131" s="14" t="str">
        <f t="shared" si="9"/>
        <v/>
      </c>
      <c r="Q131" s="155">
        <f>Regression!F151</f>
        <v>0</v>
      </c>
      <c r="R131" s="27" t="str">
        <f>IF(P131&lt;&gt;"",Regression!C131,"")</f>
        <v/>
      </c>
    </row>
    <row r="132" spans="2:18" x14ac:dyDescent="0.15">
      <c r="B132" t="str">
        <f>IF(Regression!B132&lt;&gt;"",Regression!B132,"")</f>
        <v/>
      </c>
      <c r="C132" t="str">
        <f>IF(Regression!C132&lt;&gt;"",Regression!C132,"")</f>
        <v/>
      </c>
      <c r="D132" s="13" t="str">
        <f t="shared" si="6"/>
        <v/>
      </c>
      <c r="E132" s="14" t="str">
        <f t="array" ref="E132">IF(D132&lt;&gt;"",(SUM(IF(D132&gt;Error,1,0))+1+(SUM(IF(D132=Error,1,0))-1)/2)/(n+1),"")</f>
        <v/>
      </c>
      <c r="F132" s="14" t="str">
        <f t="shared" si="7"/>
        <v/>
      </c>
      <c r="G132" s="9"/>
      <c r="H132" s="9"/>
      <c r="I132" s="9"/>
      <c r="J132" s="9"/>
      <c r="K132" s="9"/>
      <c r="L132" s="9"/>
      <c r="M132" s="9"/>
      <c r="N132" s="9"/>
      <c r="O132" s="156" t="str">
        <f t="shared" si="8"/>
        <v/>
      </c>
      <c r="P132" s="14" t="str">
        <f t="shared" si="9"/>
        <v/>
      </c>
      <c r="Q132" s="155">
        <f>Regression!F152</f>
        <v>0</v>
      </c>
      <c r="R132" s="27" t="str">
        <f>IF(P132&lt;&gt;"",Regression!C132,"")</f>
        <v/>
      </c>
    </row>
    <row r="133" spans="2:18" x14ac:dyDescent="0.15">
      <c r="B133" t="str">
        <f>IF(Regression!B133&lt;&gt;"",Regression!B133,"")</f>
        <v/>
      </c>
      <c r="C133" t="str">
        <f>IF(Regression!C133&lt;&gt;"",Regression!C133,"")</f>
        <v/>
      </c>
      <c r="D133" s="13" t="str">
        <f t="shared" si="6"/>
        <v/>
      </c>
      <c r="E133" s="14" t="str">
        <f t="array" ref="E133">IF(D133&lt;&gt;"",(SUM(IF(D133&gt;Error,1,0))+1+(SUM(IF(D133=Error,1,0))-1)/2)/(n+1),"")</f>
        <v/>
      </c>
      <c r="F133" s="14" t="str">
        <f t="shared" si="7"/>
        <v/>
      </c>
      <c r="G133" s="9"/>
      <c r="H133" s="9"/>
      <c r="I133" s="9"/>
      <c r="J133" s="9"/>
      <c r="K133" s="9"/>
      <c r="L133" s="9"/>
      <c r="M133" s="9"/>
      <c r="N133" s="9"/>
      <c r="O133" s="156" t="str">
        <f t="shared" si="8"/>
        <v/>
      </c>
      <c r="P133" s="14" t="str">
        <f t="shared" ref="P133:P164" si="10">IF(D133&lt;&gt;"",D133/(STDEV($D$5:$D$204)),"")</f>
        <v/>
      </c>
      <c r="Q133" s="155">
        <f>Regression!F153</f>
        <v>0</v>
      </c>
      <c r="R133" s="27" t="str">
        <f>IF(P133&lt;&gt;"",Regression!C133,"")</f>
        <v/>
      </c>
    </row>
    <row r="134" spans="2:18" x14ac:dyDescent="0.15">
      <c r="B134" t="str">
        <f>IF(Regression!B134&lt;&gt;"",Regression!B134,"")</f>
        <v/>
      </c>
      <c r="C134" t="str">
        <f>IF(Regression!C134&lt;&gt;"",Regression!C134,"")</f>
        <v/>
      </c>
      <c r="D134" s="13" t="str">
        <f t="shared" ref="D134:D197" si="11">IF(AND(B134&lt;&gt;"",C134&lt;&gt;""),C134-($Q$5*B134+$Q$6),"")</f>
        <v/>
      </c>
      <c r="E134" s="14" t="str">
        <f t="array" ref="E134">IF(D134&lt;&gt;"",(SUM(IF(D134&gt;Error,1,0))+1+(SUM(IF(D134=Error,1,0))-1)/2)/(n+1),"")</f>
        <v/>
      </c>
      <c r="F134" s="14" t="str">
        <f t="shared" si="7"/>
        <v/>
      </c>
      <c r="G134" s="9"/>
      <c r="H134" s="9"/>
      <c r="I134" s="9"/>
      <c r="J134" s="9"/>
      <c r="K134" s="9"/>
      <c r="L134" s="9"/>
      <c r="M134" s="9"/>
      <c r="N134" s="9"/>
      <c r="O134" s="156" t="str">
        <f t="shared" ref="O134:O197" si="12">IF(P134&lt;&gt;"",IF(ABS(P134)&gt;=2.6,"Check",""),"")</f>
        <v/>
      </c>
      <c r="P134" s="14" t="str">
        <f t="shared" si="10"/>
        <v/>
      </c>
      <c r="Q134" s="155">
        <f>Regression!F154</f>
        <v>0</v>
      </c>
      <c r="R134" s="27" t="str">
        <f>IF(P134&lt;&gt;"",Regression!C134,"")</f>
        <v/>
      </c>
    </row>
    <row r="135" spans="2:18" x14ac:dyDescent="0.15">
      <c r="B135" t="str">
        <f>IF(Regression!B135&lt;&gt;"",Regression!B135,"")</f>
        <v/>
      </c>
      <c r="C135" t="str">
        <f>IF(Regression!C135&lt;&gt;"",Regression!C135,"")</f>
        <v/>
      </c>
      <c r="D135" s="13" t="str">
        <f t="shared" si="11"/>
        <v/>
      </c>
      <c r="E135" s="14" t="str">
        <f t="array" ref="E135">IF(D135&lt;&gt;"",(SUM(IF(D135&gt;Error,1,0))+1+(SUM(IF(D135=Error,1,0))-1)/2)/(n+1),"")</f>
        <v/>
      </c>
      <c r="F135" s="14" t="str">
        <f t="shared" si="7"/>
        <v/>
      </c>
      <c r="G135" s="9"/>
      <c r="H135" s="9"/>
      <c r="I135" s="9"/>
      <c r="J135" s="9"/>
      <c r="K135" s="9"/>
      <c r="L135" s="9"/>
      <c r="M135" s="9"/>
      <c r="N135" s="9"/>
      <c r="O135" s="156" t="str">
        <f t="shared" si="12"/>
        <v/>
      </c>
      <c r="P135" s="14" t="str">
        <f t="shared" si="10"/>
        <v/>
      </c>
      <c r="Q135" s="155">
        <f>Regression!F155</f>
        <v>0</v>
      </c>
      <c r="R135" s="27" t="str">
        <f>IF(P135&lt;&gt;"",Regression!C135,"")</f>
        <v/>
      </c>
    </row>
    <row r="136" spans="2:18" x14ac:dyDescent="0.15">
      <c r="B136" t="str">
        <f>IF(Regression!B136&lt;&gt;"",Regression!B136,"")</f>
        <v/>
      </c>
      <c r="C136" t="str">
        <f>IF(Regression!C136&lt;&gt;"",Regression!C136,"")</f>
        <v/>
      </c>
      <c r="D136" s="13" t="str">
        <f t="shared" si="11"/>
        <v/>
      </c>
      <c r="E136" s="14" t="str">
        <f t="array" ref="E136">IF(D136&lt;&gt;"",(SUM(IF(D136&gt;Error,1,0))+1+(SUM(IF(D136=Error,1,0))-1)/2)/(n+1),"")</f>
        <v/>
      </c>
      <c r="F136" s="14" t="str">
        <f t="shared" si="7"/>
        <v/>
      </c>
      <c r="G136" s="9"/>
      <c r="H136" s="9"/>
      <c r="I136" s="9"/>
      <c r="J136" s="9"/>
      <c r="K136" s="9"/>
      <c r="L136" s="9"/>
      <c r="M136" s="9"/>
      <c r="N136" s="9"/>
      <c r="O136" s="156" t="str">
        <f t="shared" si="12"/>
        <v/>
      </c>
      <c r="P136" s="14" t="str">
        <f t="shared" si="10"/>
        <v/>
      </c>
      <c r="Q136" s="155">
        <f>Regression!F156</f>
        <v>0</v>
      </c>
      <c r="R136" s="27" t="str">
        <f>IF(P136&lt;&gt;"",Regression!C136,"")</f>
        <v/>
      </c>
    </row>
    <row r="137" spans="2:18" x14ac:dyDescent="0.15">
      <c r="B137" t="str">
        <f>IF(Regression!B137&lt;&gt;"",Regression!B137,"")</f>
        <v/>
      </c>
      <c r="C137" t="str">
        <f>IF(Regression!C137&lt;&gt;"",Regression!C137,"")</f>
        <v/>
      </c>
      <c r="D137" s="13" t="str">
        <f t="shared" si="11"/>
        <v/>
      </c>
      <c r="E137" s="14" t="str">
        <f t="array" ref="E137">IF(D137&lt;&gt;"",(SUM(IF(D137&gt;Error,1,0))+1+(SUM(IF(D137=Error,1,0))-1)/2)/(n+1),"")</f>
        <v/>
      </c>
      <c r="F137" s="14" t="str">
        <f t="shared" si="7"/>
        <v/>
      </c>
      <c r="G137" s="9"/>
      <c r="H137" s="9"/>
      <c r="I137" s="9"/>
      <c r="J137" s="9"/>
      <c r="K137" s="9"/>
      <c r="L137" s="9"/>
      <c r="M137" s="9"/>
      <c r="N137" s="9"/>
      <c r="O137" s="156" t="str">
        <f t="shared" si="12"/>
        <v/>
      </c>
      <c r="P137" s="14" t="str">
        <f t="shared" si="10"/>
        <v/>
      </c>
      <c r="Q137" s="155">
        <f>Regression!F157</f>
        <v>0</v>
      </c>
      <c r="R137" s="27" t="str">
        <f>IF(P137&lt;&gt;"",Regression!C137,"")</f>
        <v/>
      </c>
    </row>
    <row r="138" spans="2:18" x14ac:dyDescent="0.15">
      <c r="B138" t="str">
        <f>IF(Regression!B138&lt;&gt;"",Regression!B138,"")</f>
        <v/>
      </c>
      <c r="C138" t="str">
        <f>IF(Regression!C138&lt;&gt;"",Regression!C138,"")</f>
        <v/>
      </c>
      <c r="D138" s="13" t="str">
        <f t="shared" si="11"/>
        <v/>
      </c>
      <c r="E138" s="14" t="str">
        <f t="array" ref="E138">IF(D138&lt;&gt;"",(SUM(IF(D138&gt;Error,1,0))+1+(SUM(IF(D138=Error,1,0))-1)/2)/(n+1),"")</f>
        <v/>
      </c>
      <c r="F138" s="14" t="str">
        <f t="shared" si="7"/>
        <v/>
      </c>
      <c r="G138" s="9"/>
      <c r="H138" s="9"/>
      <c r="I138" s="9"/>
      <c r="J138" s="9"/>
      <c r="K138" s="9"/>
      <c r="L138" s="9"/>
      <c r="M138" s="9"/>
      <c r="N138" s="9"/>
      <c r="O138" s="156" t="str">
        <f t="shared" si="12"/>
        <v/>
      </c>
      <c r="P138" s="14" t="str">
        <f t="shared" si="10"/>
        <v/>
      </c>
      <c r="Q138" s="155">
        <f>Regression!F158</f>
        <v>0</v>
      </c>
      <c r="R138" s="27" t="str">
        <f>IF(P138&lt;&gt;"",Regression!C138,"")</f>
        <v/>
      </c>
    </row>
    <row r="139" spans="2:18" x14ac:dyDescent="0.15">
      <c r="B139" t="str">
        <f>IF(Regression!B139&lt;&gt;"",Regression!B139,"")</f>
        <v/>
      </c>
      <c r="C139" t="str">
        <f>IF(Regression!C139&lt;&gt;"",Regression!C139,"")</f>
        <v/>
      </c>
      <c r="D139" s="13" t="str">
        <f t="shared" si="11"/>
        <v/>
      </c>
      <c r="E139" s="14" t="str">
        <f t="array" ref="E139">IF(D139&lt;&gt;"",(SUM(IF(D139&gt;Error,1,0))+1+(SUM(IF(D139=Error,1,0))-1)/2)/(n+1),"")</f>
        <v/>
      </c>
      <c r="F139" s="14" t="str">
        <f t="shared" si="7"/>
        <v/>
      </c>
      <c r="G139" s="9"/>
      <c r="H139" s="9"/>
      <c r="I139" s="9"/>
      <c r="J139" s="9"/>
      <c r="K139" s="9"/>
      <c r="L139" s="9"/>
      <c r="M139" s="9"/>
      <c r="N139" s="9"/>
      <c r="O139" s="156" t="str">
        <f t="shared" si="12"/>
        <v/>
      </c>
      <c r="P139" s="14" t="str">
        <f t="shared" si="10"/>
        <v/>
      </c>
      <c r="Q139" s="155">
        <f>Regression!F159</f>
        <v>0</v>
      </c>
      <c r="R139" s="27" t="str">
        <f>IF(P139&lt;&gt;"",Regression!C139,"")</f>
        <v/>
      </c>
    </row>
    <row r="140" spans="2:18" x14ac:dyDescent="0.15">
      <c r="B140" t="str">
        <f>IF(Regression!B140&lt;&gt;"",Regression!B140,"")</f>
        <v/>
      </c>
      <c r="C140" t="str">
        <f>IF(Regression!C140&lt;&gt;"",Regression!C140,"")</f>
        <v/>
      </c>
      <c r="D140" s="13" t="str">
        <f t="shared" si="11"/>
        <v/>
      </c>
      <c r="E140" s="14" t="str">
        <f t="array" ref="E140">IF(D140&lt;&gt;"",(SUM(IF(D140&gt;Error,1,0))+1+(SUM(IF(D140=Error,1,0))-1)/2)/(n+1),"")</f>
        <v/>
      </c>
      <c r="F140" s="14" t="str">
        <f t="shared" si="7"/>
        <v/>
      </c>
      <c r="G140" s="9"/>
      <c r="H140" s="9"/>
      <c r="I140" s="9"/>
      <c r="J140" s="9"/>
      <c r="K140" s="9"/>
      <c r="L140" s="9"/>
      <c r="M140" s="9"/>
      <c r="N140" s="9"/>
      <c r="O140" s="156" t="str">
        <f t="shared" si="12"/>
        <v/>
      </c>
      <c r="P140" s="14" t="str">
        <f t="shared" si="10"/>
        <v/>
      </c>
      <c r="Q140" s="155">
        <f>Regression!F160</f>
        <v>0</v>
      </c>
      <c r="R140" s="27" t="str">
        <f>IF(P140&lt;&gt;"",Regression!C140,"")</f>
        <v/>
      </c>
    </row>
    <row r="141" spans="2:18" x14ac:dyDescent="0.15">
      <c r="B141" t="str">
        <f>IF(Regression!B141&lt;&gt;"",Regression!B141,"")</f>
        <v/>
      </c>
      <c r="C141" t="str">
        <f>IF(Regression!C141&lt;&gt;"",Regression!C141,"")</f>
        <v/>
      </c>
      <c r="D141" s="13" t="str">
        <f t="shared" si="11"/>
        <v/>
      </c>
      <c r="E141" s="14" t="str">
        <f t="array" ref="E141">IF(D141&lt;&gt;"",(SUM(IF(D141&gt;Error,1,0))+1+(SUM(IF(D141=Error,1,0))-1)/2)/(n+1),"")</f>
        <v/>
      </c>
      <c r="F141" s="14" t="str">
        <f t="shared" si="7"/>
        <v/>
      </c>
      <c r="G141" s="9"/>
      <c r="H141" s="9"/>
      <c r="I141" s="9"/>
      <c r="J141" s="9"/>
      <c r="K141" s="9"/>
      <c r="L141" s="9"/>
      <c r="M141" s="9"/>
      <c r="N141" s="9"/>
      <c r="O141" s="156" t="str">
        <f t="shared" si="12"/>
        <v/>
      </c>
      <c r="P141" s="14" t="str">
        <f t="shared" si="10"/>
        <v/>
      </c>
      <c r="Q141" s="155">
        <f>Regression!F161</f>
        <v>0</v>
      </c>
      <c r="R141" s="27" t="str">
        <f>IF(P141&lt;&gt;"",Regression!C141,"")</f>
        <v/>
      </c>
    </row>
    <row r="142" spans="2:18" x14ac:dyDescent="0.15">
      <c r="B142" t="str">
        <f>IF(Regression!B142&lt;&gt;"",Regression!B142,"")</f>
        <v/>
      </c>
      <c r="C142" t="str">
        <f>IF(Regression!C142&lt;&gt;"",Regression!C142,"")</f>
        <v/>
      </c>
      <c r="D142" s="13" t="str">
        <f t="shared" si="11"/>
        <v/>
      </c>
      <c r="E142" s="14" t="str">
        <f t="array" ref="E142">IF(D142&lt;&gt;"",(SUM(IF(D142&gt;Error,1,0))+1+(SUM(IF(D142=Error,1,0))-1)/2)/(n+1),"")</f>
        <v/>
      </c>
      <c r="F142" s="14" t="str">
        <f t="shared" si="7"/>
        <v/>
      </c>
      <c r="G142" s="9"/>
      <c r="H142" s="9"/>
      <c r="I142" s="9"/>
      <c r="J142" s="9"/>
      <c r="K142" s="9"/>
      <c r="L142" s="9"/>
      <c r="M142" s="9"/>
      <c r="N142" s="9"/>
      <c r="O142" s="156" t="str">
        <f t="shared" si="12"/>
        <v/>
      </c>
      <c r="P142" s="14" t="str">
        <f t="shared" si="10"/>
        <v/>
      </c>
      <c r="Q142" s="155">
        <f>Regression!F162</f>
        <v>0</v>
      </c>
      <c r="R142" s="27" t="str">
        <f>IF(P142&lt;&gt;"",Regression!C142,"")</f>
        <v/>
      </c>
    </row>
    <row r="143" spans="2:18" x14ac:dyDescent="0.15">
      <c r="B143" t="str">
        <f>IF(Regression!B143&lt;&gt;"",Regression!B143,"")</f>
        <v/>
      </c>
      <c r="C143" t="str">
        <f>IF(Regression!C143&lt;&gt;"",Regression!C143,"")</f>
        <v/>
      </c>
      <c r="D143" s="13" t="str">
        <f t="shared" si="11"/>
        <v/>
      </c>
      <c r="E143" s="14" t="str">
        <f t="array" ref="E143">IF(D143&lt;&gt;"",(SUM(IF(D143&gt;Error,1,0))+1+(SUM(IF(D143=Error,1,0))-1)/2)/(n+1),"")</f>
        <v/>
      </c>
      <c r="F143" s="14" t="str">
        <f t="shared" si="7"/>
        <v/>
      </c>
      <c r="G143" s="9"/>
      <c r="H143" s="9"/>
      <c r="I143" s="9"/>
      <c r="J143" s="9"/>
      <c r="K143" s="9"/>
      <c r="L143" s="9"/>
      <c r="M143" s="9"/>
      <c r="N143" s="9"/>
      <c r="O143" s="156" t="str">
        <f t="shared" si="12"/>
        <v/>
      </c>
      <c r="P143" s="14" t="str">
        <f t="shared" si="10"/>
        <v/>
      </c>
      <c r="Q143" s="155">
        <f>Regression!F163</f>
        <v>0</v>
      </c>
      <c r="R143" s="27" t="str">
        <f>IF(P143&lt;&gt;"",Regression!C143,"")</f>
        <v/>
      </c>
    </row>
    <row r="144" spans="2:18" x14ac:dyDescent="0.15">
      <c r="B144" t="str">
        <f>IF(Regression!B144&lt;&gt;"",Regression!B144,"")</f>
        <v/>
      </c>
      <c r="C144" t="str">
        <f>IF(Regression!C144&lt;&gt;"",Regression!C144,"")</f>
        <v/>
      </c>
      <c r="D144" s="13" t="str">
        <f t="shared" si="11"/>
        <v/>
      </c>
      <c r="E144" s="14" t="str">
        <f t="array" ref="E144">IF(D144&lt;&gt;"",(SUM(IF(D144&gt;Error,1,0))+1+(SUM(IF(D144=Error,1,0))-1)/2)/(n+1),"")</f>
        <v/>
      </c>
      <c r="F144" s="14" t="str">
        <f t="shared" si="7"/>
        <v/>
      </c>
      <c r="G144" s="9"/>
      <c r="H144" s="9"/>
      <c r="I144" s="9"/>
      <c r="J144" s="9"/>
      <c r="K144" s="9"/>
      <c r="L144" s="9"/>
      <c r="M144" s="9"/>
      <c r="N144" s="9"/>
      <c r="O144" s="156" t="str">
        <f t="shared" si="12"/>
        <v/>
      </c>
      <c r="P144" s="14" t="str">
        <f t="shared" si="10"/>
        <v/>
      </c>
      <c r="Q144" s="155">
        <f>Regression!F164</f>
        <v>0</v>
      </c>
      <c r="R144" s="27" t="str">
        <f>IF(P144&lt;&gt;"",Regression!C144,"")</f>
        <v/>
      </c>
    </row>
    <row r="145" spans="2:18" x14ac:dyDescent="0.15">
      <c r="B145" t="str">
        <f>IF(Regression!B145&lt;&gt;"",Regression!B145,"")</f>
        <v/>
      </c>
      <c r="C145" t="str">
        <f>IF(Regression!C145&lt;&gt;"",Regression!C145,"")</f>
        <v/>
      </c>
      <c r="D145" s="13" t="str">
        <f t="shared" si="11"/>
        <v/>
      </c>
      <c r="E145" s="14" t="str">
        <f t="array" ref="E145">IF(D145&lt;&gt;"",(SUM(IF(D145&gt;Error,1,0))+1+(SUM(IF(D145=Error,1,0))-1)/2)/(n+1),"")</f>
        <v/>
      </c>
      <c r="F145" s="14" t="str">
        <f t="shared" si="7"/>
        <v/>
      </c>
      <c r="G145" s="9"/>
      <c r="H145" s="9"/>
      <c r="I145" s="9"/>
      <c r="J145" s="9"/>
      <c r="K145" s="9"/>
      <c r="L145" s="9"/>
      <c r="M145" s="9"/>
      <c r="N145" s="9"/>
      <c r="O145" s="156" t="str">
        <f t="shared" si="12"/>
        <v/>
      </c>
      <c r="P145" s="14" t="str">
        <f t="shared" si="10"/>
        <v/>
      </c>
      <c r="Q145" s="155">
        <f>Regression!F165</f>
        <v>0</v>
      </c>
      <c r="R145" s="27" t="str">
        <f>IF(P145&lt;&gt;"",Regression!C145,"")</f>
        <v/>
      </c>
    </row>
    <row r="146" spans="2:18" x14ac:dyDescent="0.15">
      <c r="B146" t="str">
        <f>IF(Regression!B146&lt;&gt;"",Regression!B146,"")</f>
        <v/>
      </c>
      <c r="C146" t="str">
        <f>IF(Regression!C146&lt;&gt;"",Regression!C146,"")</f>
        <v/>
      </c>
      <c r="D146" s="13" t="str">
        <f t="shared" si="11"/>
        <v/>
      </c>
      <c r="E146" s="14" t="str">
        <f t="array" ref="E146">IF(D146&lt;&gt;"",(SUM(IF(D146&gt;Error,1,0))+1+(SUM(IF(D146=Error,1,0))-1)/2)/(n+1),"")</f>
        <v/>
      </c>
      <c r="F146" s="14" t="str">
        <f t="shared" si="7"/>
        <v/>
      </c>
      <c r="G146" s="9"/>
      <c r="H146" s="9"/>
      <c r="I146" s="9"/>
      <c r="J146" s="9"/>
      <c r="K146" s="9"/>
      <c r="L146" s="9"/>
      <c r="M146" s="9"/>
      <c r="N146" s="9"/>
      <c r="O146" s="156" t="str">
        <f t="shared" si="12"/>
        <v/>
      </c>
      <c r="P146" s="14" t="str">
        <f t="shared" si="10"/>
        <v/>
      </c>
      <c r="Q146" s="155">
        <f>Regression!F166</f>
        <v>0</v>
      </c>
      <c r="R146" s="27" t="str">
        <f>IF(P146&lt;&gt;"",Regression!C146,"")</f>
        <v/>
      </c>
    </row>
    <row r="147" spans="2:18" x14ac:dyDescent="0.15">
      <c r="B147" t="str">
        <f>IF(Regression!B147&lt;&gt;"",Regression!B147,"")</f>
        <v/>
      </c>
      <c r="C147" t="str">
        <f>IF(Regression!C147&lt;&gt;"",Regression!C147,"")</f>
        <v/>
      </c>
      <c r="D147" s="13" t="str">
        <f t="shared" si="11"/>
        <v/>
      </c>
      <c r="E147" s="14" t="str">
        <f t="array" ref="E147">IF(D147&lt;&gt;"",(SUM(IF(D147&gt;Error,1,0))+1+(SUM(IF(D147=Error,1,0))-1)/2)/(n+1),"")</f>
        <v/>
      </c>
      <c r="F147" s="14" t="str">
        <f t="shared" si="7"/>
        <v/>
      </c>
      <c r="G147" s="9"/>
      <c r="H147" s="9"/>
      <c r="I147" s="9"/>
      <c r="J147" s="9"/>
      <c r="K147" s="9"/>
      <c r="L147" s="9"/>
      <c r="M147" s="9"/>
      <c r="N147" s="9"/>
      <c r="O147" s="156" t="str">
        <f t="shared" si="12"/>
        <v/>
      </c>
      <c r="P147" s="14" t="str">
        <f t="shared" si="10"/>
        <v/>
      </c>
      <c r="Q147" s="155">
        <f>Regression!F167</f>
        <v>0</v>
      </c>
      <c r="R147" s="27" t="str">
        <f>IF(P147&lt;&gt;"",Regression!C147,"")</f>
        <v/>
      </c>
    </row>
    <row r="148" spans="2:18" x14ac:dyDescent="0.15">
      <c r="B148" t="str">
        <f>IF(Regression!B148&lt;&gt;"",Regression!B148,"")</f>
        <v/>
      </c>
      <c r="C148" t="str">
        <f>IF(Regression!C148&lt;&gt;"",Regression!C148,"")</f>
        <v/>
      </c>
      <c r="D148" s="13" t="str">
        <f t="shared" si="11"/>
        <v/>
      </c>
      <c r="E148" s="14" t="str">
        <f t="array" ref="E148">IF(D148&lt;&gt;"",(SUM(IF(D148&gt;Error,1,0))+1+(SUM(IF(D148=Error,1,0))-1)/2)/(n+1),"")</f>
        <v/>
      </c>
      <c r="F148" s="14" t="str">
        <f t="shared" si="7"/>
        <v/>
      </c>
      <c r="G148" s="9"/>
      <c r="H148" s="9"/>
      <c r="I148" s="9"/>
      <c r="J148" s="9"/>
      <c r="K148" s="9"/>
      <c r="L148" s="9"/>
      <c r="M148" s="9"/>
      <c r="N148" s="9"/>
      <c r="O148" s="156" t="str">
        <f t="shared" si="12"/>
        <v/>
      </c>
      <c r="P148" s="14" t="str">
        <f t="shared" si="10"/>
        <v/>
      </c>
      <c r="Q148" s="155">
        <f>Regression!F168</f>
        <v>0</v>
      </c>
      <c r="R148" s="27" t="str">
        <f>IF(P148&lt;&gt;"",Regression!C148,"")</f>
        <v/>
      </c>
    </row>
    <row r="149" spans="2:18" x14ac:dyDescent="0.15">
      <c r="B149" t="str">
        <f>IF(Regression!B149&lt;&gt;"",Regression!B149,"")</f>
        <v/>
      </c>
      <c r="C149" t="str">
        <f>IF(Regression!C149&lt;&gt;"",Regression!C149,"")</f>
        <v/>
      </c>
      <c r="D149" s="13" t="str">
        <f t="shared" si="11"/>
        <v/>
      </c>
      <c r="E149" s="14" t="str">
        <f t="array" ref="E149">IF(D149&lt;&gt;"",(SUM(IF(D149&gt;Error,1,0))+1+(SUM(IF(D149=Error,1,0))-1)/2)/(n+1),"")</f>
        <v/>
      </c>
      <c r="F149" s="14" t="str">
        <f t="shared" si="7"/>
        <v/>
      </c>
      <c r="G149" s="9"/>
      <c r="H149" s="9"/>
      <c r="I149" s="9"/>
      <c r="J149" s="9"/>
      <c r="K149" s="9"/>
      <c r="L149" s="9"/>
      <c r="M149" s="9"/>
      <c r="N149" s="9"/>
      <c r="O149" s="156" t="str">
        <f t="shared" si="12"/>
        <v/>
      </c>
      <c r="P149" s="14" t="str">
        <f t="shared" si="10"/>
        <v/>
      </c>
      <c r="Q149" s="155">
        <f>Regression!F169</f>
        <v>0</v>
      </c>
      <c r="R149" s="27" t="str">
        <f>IF(P149&lt;&gt;"",Regression!C149,"")</f>
        <v/>
      </c>
    </row>
    <row r="150" spans="2:18" x14ac:dyDescent="0.15">
      <c r="B150" t="str">
        <f>IF(Regression!B150&lt;&gt;"",Regression!B150,"")</f>
        <v/>
      </c>
      <c r="C150" t="str">
        <f>IF(Regression!C150&lt;&gt;"",Regression!C150,"")</f>
        <v/>
      </c>
      <c r="D150" s="13" t="str">
        <f t="shared" si="11"/>
        <v/>
      </c>
      <c r="E150" s="14" t="str">
        <f t="array" ref="E150">IF(D150&lt;&gt;"",(SUM(IF(D150&gt;Error,1,0))+1+(SUM(IF(D150=Error,1,0))-1)/2)/(n+1),"")</f>
        <v/>
      </c>
      <c r="F150" s="14" t="str">
        <f t="shared" si="7"/>
        <v/>
      </c>
      <c r="G150" s="9"/>
      <c r="H150" s="9"/>
      <c r="I150" s="9"/>
      <c r="J150" s="9"/>
      <c r="K150" s="9"/>
      <c r="L150" s="9"/>
      <c r="M150" s="9"/>
      <c r="N150" s="9"/>
      <c r="O150" s="156" t="str">
        <f t="shared" si="12"/>
        <v/>
      </c>
      <c r="P150" s="14" t="str">
        <f t="shared" si="10"/>
        <v/>
      </c>
      <c r="Q150" s="155">
        <f>Regression!F170</f>
        <v>0</v>
      </c>
      <c r="R150" s="27" t="str">
        <f>IF(P150&lt;&gt;"",Regression!C150,"")</f>
        <v/>
      </c>
    </row>
    <row r="151" spans="2:18" x14ac:dyDescent="0.15">
      <c r="B151" t="str">
        <f>IF(Regression!B151&lt;&gt;"",Regression!B151,"")</f>
        <v/>
      </c>
      <c r="C151" t="str">
        <f>IF(Regression!C151&lt;&gt;"",Regression!C151,"")</f>
        <v/>
      </c>
      <c r="D151" s="13" t="str">
        <f t="shared" si="11"/>
        <v/>
      </c>
      <c r="E151" s="14" t="str">
        <f t="array" ref="E151">IF(D151&lt;&gt;"",(SUM(IF(D151&gt;Error,1,0))+1+(SUM(IF(D151=Error,1,0))-1)/2)/(n+1),"")</f>
        <v/>
      </c>
      <c r="F151" s="14" t="str">
        <f t="shared" si="7"/>
        <v/>
      </c>
      <c r="G151" s="9"/>
      <c r="H151" s="9"/>
      <c r="I151" s="9"/>
      <c r="J151" s="9"/>
      <c r="K151" s="9"/>
      <c r="L151" s="9"/>
      <c r="M151" s="9"/>
      <c r="N151" s="9"/>
      <c r="O151" s="156" t="str">
        <f t="shared" si="12"/>
        <v/>
      </c>
      <c r="P151" s="14" t="str">
        <f t="shared" si="10"/>
        <v/>
      </c>
      <c r="Q151" s="155">
        <f>Regression!F171</f>
        <v>0</v>
      </c>
      <c r="R151" s="27" t="str">
        <f>IF(P151&lt;&gt;"",Regression!C151,"")</f>
        <v/>
      </c>
    </row>
    <row r="152" spans="2:18" x14ac:dyDescent="0.15">
      <c r="B152" t="str">
        <f>IF(Regression!B152&lt;&gt;"",Regression!B152,"")</f>
        <v/>
      </c>
      <c r="C152" t="str">
        <f>IF(Regression!C152&lt;&gt;"",Regression!C152,"")</f>
        <v/>
      </c>
      <c r="D152" s="13" t="str">
        <f t="shared" si="11"/>
        <v/>
      </c>
      <c r="E152" s="14" t="str">
        <f t="array" ref="E152">IF(D152&lt;&gt;"",(SUM(IF(D152&gt;Error,1,0))+1+(SUM(IF(D152=Error,1,0))-1)/2)/(n+1),"")</f>
        <v/>
      </c>
      <c r="F152" s="14" t="str">
        <f t="shared" si="7"/>
        <v/>
      </c>
      <c r="G152" s="9"/>
      <c r="H152" s="9"/>
      <c r="I152" s="9"/>
      <c r="J152" s="9"/>
      <c r="K152" s="9"/>
      <c r="L152" s="9"/>
      <c r="M152" s="9"/>
      <c r="N152" s="9"/>
      <c r="O152" s="156" t="str">
        <f t="shared" si="12"/>
        <v/>
      </c>
      <c r="P152" s="14" t="str">
        <f t="shared" si="10"/>
        <v/>
      </c>
      <c r="Q152" s="155">
        <f>Regression!F172</f>
        <v>0</v>
      </c>
      <c r="R152" s="27" t="str">
        <f>IF(P152&lt;&gt;"",Regression!C152,"")</f>
        <v/>
      </c>
    </row>
    <row r="153" spans="2:18" x14ac:dyDescent="0.15">
      <c r="B153" t="str">
        <f>IF(Regression!B153&lt;&gt;"",Regression!B153,"")</f>
        <v/>
      </c>
      <c r="C153" t="str">
        <f>IF(Regression!C153&lt;&gt;"",Regression!C153,"")</f>
        <v/>
      </c>
      <c r="D153" s="13" t="str">
        <f t="shared" si="11"/>
        <v/>
      </c>
      <c r="E153" s="14" t="str">
        <f t="array" ref="E153">IF(D153&lt;&gt;"",(SUM(IF(D153&gt;Error,1,0))+1+(SUM(IF(D153=Error,1,0))-1)/2)/(n+1),"")</f>
        <v/>
      </c>
      <c r="F153" s="14" t="str">
        <f t="shared" si="7"/>
        <v/>
      </c>
      <c r="G153" s="9"/>
      <c r="H153" s="9"/>
      <c r="I153" s="9"/>
      <c r="J153" s="9"/>
      <c r="K153" s="9"/>
      <c r="L153" s="9"/>
      <c r="M153" s="9"/>
      <c r="N153" s="9"/>
      <c r="O153" s="156" t="str">
        <f t="shared" si="12"/>
        <v/>
      </c>
      <c r="P153" s="14" t="str">
        <f t="shared" si="10"/>
        <v/>
      </c>
      <c r="Q153" s="155">
        <f>Regression!F173</f>
        <v>0</v>
      </c>
      <c r="R153" s="27" t="str">
        <f>IF(P153&lt;&gt;"",Regression!C153,"")</f>
        <v/>
      </c>
    </row>
    <row r="154" spans="2:18" x14ac:dyDescent="0.15">
      <c r="B154" t="str">
        <f>IF(Regression!B154&lt;&gt;"",Regression!B154,"")</f>
        <v/>
      </c>
      <c r="C154" t="str">
        <f>IF(Regression!C154&lt;&gt;"",Regression!C154,"")</f>
        <v/>
      </c>
      <c r="D154" s="13" t="str">
        <f t="shared" si="11"/>
        <v/>
      </c>
      <c r="E154" s="14" t="str">
        <f t="array" ref="E154">IF(D154&lt;&gt;"",(SUM(IF(D154&gt;Error,1,0))+1+(SUM(IF(D154=Error,1,0))-1)/2)/(n+1),"")</f>
        <v/>
      </c>
      <c r="F154" s="14" t="str">
        <f t="shared" si="7"/>
        <v/>
      </c>
      <c r="G154" s="9"/>
      <c r="H154" s="9"/>
      <c r="I154" s="9"/>
      <c r="J154" s="9"/>
      <c r="K154" s="9"/>
      <c r="L154" s="9"/>
      <c r="M154" s="9"/>
      <c r="N154" s="9"/>
      <c r="O154" s="156" t="str">
        <f t="shared" si="12"/>
        <v/>
      </c>
      <c r="P154" s="14" t="str">
        <f t="shared" si="10"/>
        <v/>
      </c>
      <c r="Q154" s="155">
        <f>Regression!F174</f>
        <v>0</v>
      </c>
      <c r="R154" s="27" t="str">
        <f>IF(P154&lt;&gt;"",Regression!C154,"")</f>
        <v/>
      </c>
    </row>
    <row r="155" spans="2:18" x14ac:dyDescent="0.15">
      <c r="B155" t="str">
        <f>IF(Regression!B155&lt;&gt;"",Regression!B155,"")</f>
        <v/>
      </c>
      <c r="C155" t="str">
        <f>IF(Regression!C155&lt;&gt;"",Regression!C155,"")</f>
        <v/>
      </c>
      <c r="D155" s="13" t="str">
        <f t="shared" si="11"/>
        <v/>
      </c>
      <c r="E155" s="14" t="str">
        <f t="array" ref="E155">IF(D155&lt;&gt;"",(SUM(IF(D155&gt;Error,1,0))+1+(SUM(IF(D155=Error,1,0))-1)/2)/(n+1),"")</f>
        <v/>
      </c>
      <c r="F155" s="14" t="str">
        <f t="shared" si="7"/>
        <v/>
      </c>
      <c r="G155" s="9"/>
      <c r="H155" s="9"/>
      <c r="I155" s="9"/>
      <c r="J155" s="9"/>
      <c r="K155" s="9"/>
      <c r="L155" s="9"/>
      <c r="M155" s="9"/>
      <c r="N155" s="9"/>
      <c r="O155" s="156" t="str">
        <f t="shared" si="12"/>
        <v/>
      </c>
      <c r="P155" s="14" t="str">
        <f t="shared" si="10"/>
        <v/>
      </c>
      <c r="Q155" s="155">
        <f>Regression!F175</f>
        <v>0</v>
      </c>
      <c r="R155" s="27" t="str">
        <f>IF(P155&lt;&gt;"",Regression!C155,"")</f>
        <v/>
      </c>
    </row>
    <row r="156" spans="2:18" x14ac:dyDescent="0.15">
      <c r="B156" t="str">
        <f>IF(Regression!B156&lt;&gt;"",Regression!B156,"")</f>
        <v/>
      </c>
      <c r="C156" t="str">
        <f>IF(Regression!C156&lt;&gt;"",Regression!C156,"")</f>
        <v/>
      </c>
      <c r="D156" s="13" t="str">
        <f t="shared" si="11"/>
        <v/>
      </c>
      <c r="E156" s="14" t="str">
        <f t="array" ref="E156">IF(D156&lt;&gt;"",(SUM(IF(D156&gt;Error,1,0))+1+(SUM(IF(D156=Error,1,0))-1)/2)/(n+1),"")</f>
        <v/>
      </c>
      <c r="F156" s="14" t="str">
        <f t="shared" si="7"/>
        <v/>
      </c>
      <c r="G156" s="9"/>
      <c r="H156" s="9"/>
      <c r="I156" s="9"/>
      <c r="J156" s="9"/>
      <c r="K156" s="9"/>
      <c r="L156" s="9"/>
      <c r="M156" s="9"/>
      <c r="N156" s="9"/>
      <c r="O156" s="156" t="str">
        <f t="shared" si="12"/>
        <v/>
      </c>
      <c r="P156" s="14" t="str">
        <f t="shared" si="10"/>
        <v/>
      </c>
      <c r="Q156" s="155">
        <f>Regression!F176</f>
        <v>0</v>
      </c>
      <c r="R156" s="27" t="str">
        <f>IF(P156&lt;&gt;"",Regression!C156,"")</f>
        <v/>
      </c>
    </row>
    <row r="157" spans="2:18" x14ac:dyDescent="0.15">
      <c r="B157" t="str">
        <f>IF(Regression!B157&lt;&gt;"",Regression!B157,"")</f>
        <v/>
      </c>
      <c r="C157" t="str">
        <f>IF(Regression!C157&lt;&gt;"",Regression!C157,"")</f>
        <v/>
      </c>
      <c r="D157" s="13" t="str">
        <f t="shared" si="11"/>
        <v/>
      </c>
      <c r="E157" s="14" t="str">
        <f t="array" ref="E157">IF(D157&lt;&gt;"",(SUM(IF(D157&gt;Error,1,0))+1+(SUM(IF(D157=Error,1,0))-1)/2)/(n+1),"")</f>
        <v/>
      </c>
      <c r="F157" s="14" t="str">
        <f t="shared" si="7"/>
        <v/>
      </c>
      <c r="G157" s="9"/>
      <c r="H157" s="9"/>
      <c r="I157" s="9"/>
      <c r="J157" s="9"/>
      <c r="K157" s="9"/>
      <c r="L157" s="9"/>
      <c r="M157" s="9"/>
      <c r="N157" s="9"/>
      <c r="O157" s="156" t="str">
        <f t="shared" si="12"/>
        <v/>
      </c>
      <c r="P157" s="14" t="str">
        <f t="shared" si="10"/>
        <v/>
      </c>
      <c r="Q157" s="155">
        <f>Regression!F177</f>
        <v>0</v>
      </c>
      <c r="R157" s="27" t="str">
        <f>IF(P157&lt;&gt;"",Regression!C157,"")</f>
        <v/>
      </c>
    </row>
    <row r="158" spans="2:18" x14ac:dyDescent="0.15">
      <c r="B158" t="str">
        <f>IF(Regression!B158&lt;&gt;"",Regression!B158,"")</f>
        <v/>
      </c>
      <c r="C158" t="str">
        <f>IF(Regression!C158&lt;&gt;"",Regression!C158,"")</f>
        <v/>
      </c>
      <c r="D158" s="13" t="str">
        <f t="shared" si="11"/>
        <v/>
      </c>
      <c r="E158" s="14" t="str">
        <f t="array" ref="E158">IF(D158&lt;&gt;"",(SUM(IF(D158&gt;Error,1,0))+1+(SUM(IF(D158=Error,1,0))-1)/2)/(n+1),"")</f>
        <v/>
      </c>
      <c r="F158" s="14" t="str">
        <f t="shared" si="7"/>
        <v/>
      </c>
      <c r="G158" s="9"/>
      <c r="H158" s="9"/>
      <c r="I158" s="9"/>
      <c r="J158" s="9"/>
      <c r="K158" s="9"/>
      <c r="L158" s="9"/>
      <c r="M158" s="9"/>
      <c r="N158" s="9"/>
      <c r="O158" s="156" t="str">
        <f t="shared" si="12"/>
        <v/>
      </c>
      <c r="P158" s="14" t="str">
        <f t="shared" si="10"/>
        <v/>
      </c>
      <c r="Q158" s="155">
        <f>Regression!F178</f>
        <v>0</v>
      </c>
      <c r="R158" s="27" t="str">
        <f>IF(P158&lt;&gt;"",Regression!C158,"")</f>
        <v/>
      </c>
    </row>
    <row r="159" spans="2:18" x14ac:dyDescent="0.15">
      <c r="B159" t="str">
        <f>IF(Regression!B159&lt;&gt;"",Regression!B159,"")</f>
        <v/>
      </c>
      <c r="C159" t="str">
        <f>IF(Regression!C159&lt;&gt;"",Regression!C159,"")</f>
        <v/>
      </c>
      <c r="D159" s="13" t="str">
        <f t="shared" si="11"/>
        <v/>
      </c>
      <c r="E159" s="14" t="str">
        <f t="array" ref="E159">IF(D159&lt;&gt;"",(SUM(IF(D159&gt;Error,1,0))+1+(SUM(IF(D159=Error,1,0))-1)/2)/(n+1),"")</f>
        <v/>
      </c>
      <c r="F159" s="14" t="str">
        <f t="shared" si="7"/>
        <v/>
      </c>
      <c r="G159" s="9"/>
      <c r="H159" s="9"/>
      <c r="I159" s="9"/>
      <c r="J159" s="9"/>
      <c r="K159" s="9"/>
      <c r="L159" s="9"/>
      <c r="M159" s="9"/>
      <c r="N159" s="9"/>
      <c r="O159" s="156" t="str">
        <f t="shared" si="12"/>
        <v/>
      </c>
      <c r="P159" s="14" t="str">
        <f t="shared" si="10"/>
        <v/>
      </c>
      <c r="Q159" s="155">
        <f>Regression!F179</f>
        <v>0</v>
      </c>
      <c r="R159" s="27" t="str">
        <f>IF(P159&lt;&gt;"",Regression!C159,"")</f>
        <v/>
      </c>
    </row>
    <row r="160" spans="2:18" x14ac:dyDescent="0.15">
      <c r="B160" t="str">
        <f>IF(Regression!B160&lt;&gt;"",Regression!B160,"")</f>
        <v/>
      </c>
      <c r="C160" t="str">
        <f>IF(Regression!C160&lt;&gt;"",Regression!C160,"")</f>
        <v/>
      </c>
      <c r="D160" s="13" t="str">
        <f t="shared" si="11"/>
        <v/>
      </c>
      <c r="E160" s="14" t="str">
        <f t="array" ref="E160">IF(D160&lt;&gt;"",(SUM(IF(D160&gt;Error,1,0))+1+(SUM(IF(D160=Error,1,0))-1)/2)/(n+1),"")</f>
        <v/>
      </c>
      <c r="F160" s="14" t="str">
        <f t="shared" si="7"/>
        <v/>
      </c>
      <c r="G160" s="9"/>
      <c r="H160" s="9"/>
      <c r="I160" s="9"/>
      <c r="J160" s="9"/>
      <c r="K160" s="9"/>
      <c r="L160" s="9"/>
      <c r="M160" s="9"/>
      <c r="N160" s="9"/>
      <c r="O160" s="156" t="str">
        <f t="shared" si="12"/>
        <v/>
      </c>
      <c r="P160" s="14" t="str">
        <f t="shared" si="10"/>
        <v/>
      </c>
      <c r="Q160" s="155">
        <f>Regression!F180</f>
        <v>0</v>
      </c>
      <c r="R160" s="27" t="str">
        <f>IF(P160&lt;&gt;"",Regression!C160,"")</f>
        <v/>
      </c>
    </row>
    <row r="161" spans="2:18" x14ac:dyDescent="0.15">
      <c r="B161" t="str">
        <f>IF(Regression!B161&lt;&gt;"",Regression!B161,"")</f>
        <v/>
      </c>
      <c r="C161" t="str">
        <f>IF(Regression!C161&lt;&gt;"",Regression!C161,"")</f>
        <v/>
      </c>
      <c r="D161" s="13" t="str">
        <f t="shared" si="11"/>
        <v/>
      </c>
      <c r="E161" s="14" t="str">
        <f t="array" ref="E161">IF(D161&lt;&gt;"",(SUM(IF(D161&gt;Error,1,0))+1+(SUM(IF(D161=Error,1,0))-1)/2)/(n+1),"")</f>
        <v/>
      </c>
      <c r="F161" s="14" t="str">
        <f t="shared" si="7"/>
        <v/>
      </c>
      <c r="G161" s="9"/>
      <c r="H161" s="9"/>
      <c r="I161" s="9"/>
      <c r="J161" s="9"/>
      <c r="K161" s="9"/>
      <c r="L161" s="9"/>
      <c r="M161" s="9"/>
      <c r="N161" s="9"/>
      <c r="O161" s="156" t="str">
        <f t="shared" si="12"/>
        <v/>
      </c>
      <c r="P161" s="14" t="str">
        <f t="shared" si="10"/>
        <v/>
      </c>
      <c r="Q161" s="155">
        <f>Regression!F181</f>
        <v>0</v>
      </c>
      <c r="R161" s="27" t="str">
        <f>IF(P161&lt;&gt;"",Regression!C161,"")</f>
        <v/>
      </c>
    </row>
    <row r="162" spans="2:18" x14ac:dyDescent="0.15">
      <c r="B162" t="str">
        <f>IF(Regression!B162&lt;&gt;"",Regression!B162,"")</f>
        <v/>
      </c>
      <c r="C162" t="str">
        <f>IF(Regression!C162&lt;&gt;"",Regression!C162,"")</f>
        <v/>
      </c>
      <c r="D162" s="13" t="str">
        <f t="shared" si="11"/>
        <v/>
      </c>
      <c r="E162" s="14" t="str">
        <f t="array" ref="E162">IF(D162&lt;&gt;"",(SUM(IF(D162&gt;Error,1,0))+1+(SUM(IF(D162=Error,1,0))-1)/2)/(n+1),"")</f>
        <v/>
      </c>
      <c r="F162" s="14" t="str">
        <f t="shared" si="7"/>
        <v/>
      </c>
      <c r="G162" s="9"/>
      <c r="H162" s="9"/>
      <c r="I162" s="9"/>
      <c r="J162" s="9"/>
      <c r="K162" s="9"/>
      <c r="L162" s="9"/>
      <c r="M162" s="9"/>
      <c r="N162" s="9"/>
      <c r="O162" s="156" t="str">
        <f t="shared" si="12"/>
        <v/>
      </c>
      <c r="P162" s="14" t="str">
        <f t="shared" si="10"/>
        <v/>
      </c>
      <c r="Q162" s="155">
        <f>Regression!F182</f>
        <v>0</v>
      </c>
      <c r="R162" s="27" t="str">
        <f>IF(P162&lt;&gt;"",Regression!C162,"")</f>
        <v/>
      </c>
    </row>
    <row r="163" spans="2:18" x14ac:dyDescent="0.15">
      <c r="B163" t="str">
        <f>IF(Regression!B163&lt;&gt;"",Regression!B163,"")</f>
        <v/>
      </c>
      <c r="C163" t="str">
        <f>IF(Regression!C163&lt;&gt;"",Regression!C163,"")</f>
        <v/>
      </c>
      <c r="D163" s="13" t="str">
        <f t="shared" si="11"/>
        <v/>
      </c>
      <c r="E163" s="14" t="str">
        <f t="array" ref="E163">IF(D163&lt;&gt;"",(SUM(IF(D163&gt;Error,1,0))+1+(SUM(IF(D163=Error,1,0))-1)/2)/(n+1),"")</f>
        <v/>
      </c>
      <c r="F163" s="14" t="str">
        <f t="shared" si="7"/>
        <v/>
      </c>
      <c r="G163" s="9"/>
      <c r="H163" s="9"/>
      <c r="I163" s="9"/>
      <c r="J163" s="9"/>
      <c r="K163" s="9"/>
      <c r="L163" s="9"/>
      <c r="M163" s="9"/>
      <c r="N163" s="9"/>
      <c r="O163" s="156" t="str">
        <f t="shared" si="12"/>
        <v/>
      </c>
      <c r="P163" s="14" t="str">
        <f t="shared" si="10"/>
        <v/>
      </c>
      <c r="Q163" s="155">
        <f>Regression!F183</f>
        <v>0</v>
      </c>
      <c r="R163" s="27" t="str">
        <f>IF(P163&lt;&gt;"",Regression!C163,"")</f>
        <v/>
      </c>
    </row>
    <row r="164" spans="2:18" x14ac:dyDescent="0.15">
      <c r="B164" t="str">
        <f>IF(Regression!B164&lt;&gt;"",Regression!B164,"")</f>
        <v/>
      </c>
      <c r="C164" t="str">
        <f>IF(Regression!C164&lt;&gt;"",Regression!C164,"")</f>
        <v/>
      </c>
      <c r="D164" s="13" t="str">
        <f t="shared" si="11"/>
        <v/>
      </c>
      <c r="E164" s="14" t="str">
        <f t="array" ref="E164">IF(D164&lt;&gt;"",(SUM(IF(D164&gt;Error,1,0))+1+(SUM(IF(D164=Error,1,0))-1)/2)/(n+1),"")</f>
        <v/>
      </c>
      <c r="F164" s="14" t="str">
        <f t="shared" si="7"/>
        <v/>
      </c>
      <c r="G164" s="9"/>
      <c r="H164" s="9"/>
      <c r="I164" s="9"/>
      <c r="J164" s="9"/>
      <c r="K164" s="9"/>
      <c r="L164" s="9"/>
      <c r="M164" s="9"/>
      <c r="N164" s="9"/>
      <c r="O164" s="156" t="str">
        <f t="shared" si="12"/>
        <v/>
      </c>
      <c r="P164" s="14" t="str">
        <f t="shared" si="10"/>
        <v/>
      </c>
      <c r="Q164" s="155">
        <f>Regression!F184</f>
        <v>0</v>
      </c>
      <c r="R164" s="27" t="str">
        <f>IF(P164&lt;&gt;"",Regression!C164,"")</f>
        <v/>
      </c>
    </row>
    <row r="165" spans="2:18" x14ac:dyDescent="0.15">
      <c r="B165" t="str">
        <f>IF(Regression!B165&lt;&gt;"",Regression!B165,"")</f>
        <v/>
      </c>
      <c r="C165" t="str">
        <f>IF(Regression!C165&lt;&gt;"",Regression!C165,"")</f>
        <v/>
      </c>
      <c r="D165" s="13" t="str">
        <f t="shared" si="11"/>
        <v/>
      </c>
      <c r="E165" s="14" t="str">
        <f t="array" ref="E165">IF(D165&lt;&gt;"",(SUM(IF(D165&gt;Error,1,0))+1+(SUM(IF(D165=Error,1,0))-1)/2)/(n+1),"")</f>
        <v/>
      </c>
      <c r="F165" s="14" t="str">
        <f t="shared" si="7"/>
        <v/>
      </c>
      <c r="G165" s="9"/>
      <c r="H165" s="9"/>
      <c r="I165" s="9"/>
      <c r="J165" s="9"/>
      <c r="K165" s="9"/>
      <c r="L165" s="9"/>
      <c r="M165" s="9"/>
      <c r="N165" s="9"/>
      <c r="O165" s="156" t="str">
        <f t="shared" si="12"/>
        <v/>
      </c>
      <c r="P165" s="14" t="str">
        <f t="shared" ref="P165:P197" si="13">IF(D165&lt;&gt;"",D165/(STDEV($D$5:$D$204)),"")</f>
        <v/>
      </c>
      <c r="Q165" s="155">
        <f>Regression!F185</f>
        <v>0</v>
      </c>
      <c r="R165" s="27" t="str">
        <f>IF(P165&lt;&gt;"",Regression!C165,"")</f>
        <v/>
      </c>
    </row>
    <row r="166" spans="2:18" x14ac:dyDescent="0.15">
      <c r="B166" t="str">
        <f>IF(Regression!B166&lt;&gt;"",Regression!B166,"")</f>
        <v/>
      </c>
      <c r="C166" t="str">
        <f>IF(Regression!C166&lt;&gt;"",Regression!C166,"")</f>
        <v/>
      </c>
      <c r="D166" s="13" t="str">
        <f t="shared" si="11"/>
        <v/>
      </c>
      <c r="E166" s="14" t="str">
        <f t="array" ref="E166">IF(D166&lt;&gt;"",(SUM(IF(D166&gt;Error,1,0))+1+(SUM(IF(D166=Error,1,0))-1)/2)/(n+1),"")</f>
        <v/>
      </c>
      <c r="F166" s="14" t="str">
        <f t="shared" si="7"/>
        <v/>
      </c>
      <c r="G166" s="9"/>
      <c r="H166" s="9"/>
      <c r="I166" s="9"/>
      <c r="J166" s="9"/>
      <c r="K166" s="9"/>
      <c r="L166" s="9"/>
      <c r="M166" s="9"/>
      <c r="N166" s="9"/>
      <c r="O166" s="156" t="str">
        <f t="shared" si="12"/>
        <v/>
      </c>
      <c r="P166" s="14" t="str">
        <f t="shared" si="13"/>
        <v/>
      </c>
      <c r="Q166" s="155">
        <f>Regression!F186</f>
        <v>0</v>
      </c>
      <c r="R166" s="27" t="str">
        <f>IF(P166&lt;&gt;"",Regression!C166,"")</f>
        <v/>
      </c>
    </row>
    <row r="167" spans="2:18" x14ac:dyDescent="0.15">
      <c r="B167" t="str">
        <f>IF(Regression!B167&lt;&gt;"",Regression!B167,"")</f>
        <v/>
      </c>
      <c r="C167" t="str">
        <f>IF(Regression!C167&lt;&gt;"",Regression!C167,"")</f>
        <v/>
      </c>
      <c r="D167" s="13" t="str">
        <f t="shared" si="11"/>
        <v/>
      </c>
      <c r="E167" s="14" t="str">
        <f t="array" ref="E167">IF(D167&lt;&gt;"",(SUM(IF(D167&gt;Error,1,0))+1+(SUM(IF(D167=Error,1,0))-1)/2)/(n+1),"")</f>
        <v/>
      </c>
      <c r="F167" s="14" t="str">
        <f t="shared" si="7"/>
        <v/>
      </c>
      <c r="G167" s="9"/>
      <c r="H167" s="9"/>
      <c r="I167" s="9"/>
      <c r="J167" s="9"/>
      <c r="K167" s="9"/>
      <c r="L167" s="9"/>
      <c r="M167" s="9"/>
      <c r="N167" s="9"/>
      <c r="O167" s="156" t="str">
        <f t="shared" si="12"/>
        <v/>
      </c>
      <c r="P167" s="14" t="str">
        <f t="shared" si="13"/>
        <v/>
      </c>
      <c r="Q167" s="155">
        <f>Regression!F187</f>
        <v>0</v>
      </c>
      <c r="R167" s="27" t="str">
        <f>IF(P167&lt;&gt;"",Regression!C167,"")</f>
        <v/>
      </c>
    </row>
    <row r="168" spans="2:18" x14ac:dyDescent="0.15">
      <c r="B168" t="str">
        <f>IF(Regression!B168&lt;&gt;"",Regression!B168,"")</f>
        <v/>
      </c>
      <c r="C168" t="str">
        <f>IF(Regression!C168&lt;&gt;"",Regression!C168,"")</f>
        <v/>
      </c>
      <c r="D168" s="13" t="str">
        <f t="shared" si="11"/>
        <v/>
      </c>
      <c r="E168" s="14" t="str">
        <f t="array" ref="E168">IF(D168&lt;&gt;"",(SUM(IF(D168&gt;Error,1,0))+1+(SUM(IF(D168=Error,1,0))-1)/2)/(n+1),"")</f>
        <v/>
      </c>
      <c r="F168" s="14" t="str">
        <f t="shared" si="7"/>
        <v/>
      </c>
      <c r="G168" s="9"/>
      <c r="H168" s="9"/>
      <c r="I168" s="9"/>
      <c r="J168" s="9"/>
      <c r="K168" s="9"/>
      <c r="L168" s="9"/>
      <c r="M168" s="9"/>
      <c r="N168" s="9"/>
      <c r="O168" s="156" t="str">
        <f t="shared" si="12"/>
        <v/>
      </c>
      <c r="P168" s="14" t="str">
        <f t="shared" si="13"/>
        <v/>
      </c>
      <c r="Q168" s="155">
        <f>Regression!F188</f>
        <v>0</v>
      </c>
      <c r="R168" s="27" t="str">
        <f>IF(P168&lt;&gt;"",Regression!C168,"")</f>
        <v/>
      </c>
    </row>
    <row r="169" spans="2:18" x14ac:dyDescent="0.15">
      <c r="B169" t="str">
        <f>IF(Regression!B169&lt;&gt;"",Regression!B169,"")</f>
        <v/>
      </c>
      <c r="C169" t="str">
        <f>IF(Regression!C169&lt;&gt;"",Regression!C169,"")</f>
        <v/>
      </c>
      <c r="D169" s="13" t="str">
        <f t="shared" si="11"/>
        <v/>
      </c>
      <c r="E169" s="14" t="str">
        <f t="array" ref="E169">IF(D169&lt;&gt;"",(SUM(IF(D169&gt;Error,1,0))+1+(SUM(IF(D169=Error,1,0))-1)/2)/(n+1),"")</f>
        <v/>
      </c>
      <c r="F169" s="14" t="str">
        <f t="shared" si="7"/>
        <v/>
      </c>
      <c r="G169" s="9"/>
      <c r="H169" s="9"/>
      <c r="I169" s="9"/>
      <c r="J169" s="9"/>
      <c r="K169" s="9"/>
      <c r="L169" s="9"/>
      <c r="M169" s="9"/>
      <c r="N169" s="9"/>
      <c r="O169" s="156" t="str">
        <f t="shared" si="12"/>
        <v/>
      </c>
      <c r="P169" s="14" t="str">
        <f t="shared" si="13"/>
        <v/>
      </c>
      <c r="Q169" s="155">
        <f>Regression!F189</f>
        <v>0</v>
      </c>
      <c r="R169" s="27" t="str">
        <f>IF(P169&lt;&gt;"",Regression!C169,"")</f>
        <v/>
      </c>
    </row>
    <row r="170" spans="2:18" x14ac:dyDescent="0.15">
      <c r="B170" t="str">
        <f>IF(Regression!B170&lt;&gt;"",Regression!B170,"")</f>
        <v/>
      </c>
      <c r="C170" t="str">
        <f>IF(Regression!C170&lt;&gt;"",Regression!C170,"")</f>
        <v/>
      </c>
      <c r="D170" s="13" t="str">
        <f t="shared" si="11"/>
        <v/>
      </c>
      <c r="E170" s="14" t="str">
        <f t="array" ref="E170">IF(D170&lt;&gt;"",(SUM(IF(D170&gt;Error,1,0))+1+(SUM(IF(D170=Error,1,0))-1)/2)/(n+1),"")</f>
        <v/>
      </c>
      <c r="F170" s="14" t="str">
        <f t="shared" si="7"/>
        <v/>
      </c>
      <c r="G170" s="9"/>
      <c r="H170" s="9"/>
      <c r="I170" s="9"/>
      <c r="J170" s="9"/>
      <c r="K170" s="9"/>
      <c r="L170" s="9"/>
      <c r="M170" s="9"/>
      <c r="N170" s="9"/>
      <c r="O170" s="156" t="str">
        <f t="shared" si="12"/>
        <v/>
      </c>
      <c r="P170" s="14" t="str">
        <f t="shared" si="13"/>
        <v/>
      </c>
      <c r="Q170" s="155">
        <f>Regression!F190</f>
        <v>0</v>
      </c>
      <c r="R170" s="27" t="str">
        <f>IF(P170&lt;&gt;"",Regression!C170,"")</f>
        <v/>
      </c>
    </row>
    <row r="171" spans="2:18" x14ac:dyDescent="0.15">
      <c r="B171" t="str">
        <f>IF(Regression!B171&lt;&gt;"",Regression!B171,"")</f>
        <v/>
      </c>
      <c r="C171" t="str">
        <f>IF(Regression!C171&lt;&gt;"",Regression!C171,"")</f>
        <v/>
      </c>
      <c r="D171" s="13" t="str">
        <f t="shared" si="11"/>
        <v/>
      </c>
      <c r="E171" s="14" t="str">
        <f t="array" ref="E171">IF(D171&lt;&gt;"",(SUM(IF(D171&gt;Error,1,0))+1+(SUM(IF(D171=Error,1,0))-1)/2)/(n+1),"")</f>
        <v/>
      </c>
      <c r="F171" s="14" t="str">
        <f t="shared" si="7"/>
        <v/>
      </c>
      <c r="G171" s="9"/>
      <c r="H171" s="9"/>
      <c r="I171" s="9"/>
      <c r="J171" s="9"/>
      <c r="K171" s="9"/>
      <c r="L171" s="9"/>
      <c r="M171" s="9"/>
      <c r="N171" s="9"/>
      <c r="O171" s="156" t="str">
        <f t="shared" si="12"/>
        <v/>
      </c>
      <c r="P171" s="14" t="str">
        <f t="shared" si="13"/>
        <v/>
      </c>
      <c r="Q171" s="155">
        <f>Regression!F191</f>
        <v>0</v>
      </c>
      <c r="R171" s="27" t="str">
        <f>IF(P171&lt;&gt;"",Regression!C171,"")</f>
        <v/>
      </c>
    </row>
    <row r="172" spans="2:18" x14ac:dyDescent="0.15">
      <c r="B172" t="str">
        <f>IF(Regression!B172&lt;&gt;"",Regression!B172,"")</f>
        <v/>
      </c>
      <c r="C172" t="str">
        <f>IF(Regression!C172&lt;&gt;"",Regression!C172,"")</f>
        <v/>
      </c>
      <c r="D172" s="13" t="str">
        <f t="shared" si="11"/>
        <v/>
      </c>
      <c r="E172" s="14" t="str">
        <f t="array" ref="E172">IF(D172&lt;&gt;"",(SUM(IF(D172&gt;Error,1,0))+1+(SUM(IF(D172=Error,1,0))-1)/2)/(n+1),"")</f>
        <v/>
      </c>
      <c r="F172" s="14" t="str">
        <f t="shared" si="7"/>
        <v/>
      </c>
      <c r="G172" s="9"/>
      <c r="H172" s="9"/>
      <c r="I172" s="9"/>
      <c r="J172" s="9"/>
      <c r="K172" s="9"/>
      <c r="L172" s="9"/>
      <c r="M172" s="9"/>
      <c r="N172" s="9"/>
      <c r="O172" s="156" t="str">
        <f t="shared" si="12"/>
        <v/>
      </c>
      <c r="P172" s="14" t="str">
        <f t="shared" si="13"/>
        <v/>
      </c>
      <c r="Q172" s="155">
        <f>Regression!F192</f>
        <v>0</v>
      </c>
      <c r="R172" s="27" t="str">
        <f>IF(P172&lt;&gt;"",Regression!C172,"")</f>
        <v/>
      </c>
    </row>
    <row r="173" spans="2:18" x14ac:dyDescent="0.15">
      <c r="B173" t="str">
        <f>IF(Regression!B173&lt;&gt;"",Regression!B173,"")</f>
        <v/>
      </c>
      <c r="C173" t="str">
        <f>IF(Regression!C173&lt;&gt;"",Regression!C173,"")</f>
        <v/>
      </c>
      <c r="D173" s="13" t="str">
        <f t="shared" si="11"/>
        <v/>
      </c>
      <c r="E173" s="14" t="str">
        <f t="array" ref="E173">IF(D173&lt;&gt;"",(SUM(IF(D173&gt;Error,1,0))+1+(SUM(IF(D173=Error,1,0))-1)/2)/(n+1),"")</f>
        <v/>
      </c>
      <c r="F173" s="14" t="str">
        <f t="shared" si="7"/>
        <v/>
      </c>
      <c r="G173" s="9"/>
      <c r="H173" s="9"/>
      <c r="I173" s="9"/>
      <c r="J173" s="9"/>
      <c r="K173" s="9"/>
      <c r="L173" s="9"/>
      <c r="M173" s="9"/>
      <c r="N173" s="9"/>
      <c r="O173" s="156" t="str">
        <f t="shared" si="12"/>
        <v/>
      </c>
      <c r="P173" s="14" t="str">
        <f t="shared" si="13"/>
        <v/>
      </c>
      <c r="Q173" s="155">
        <f>Regression!F193</f>
        <v>0</v>
      </c>
      <c r="R173" s="27" t="str">
        <f>IF(P173&lt;&gt;"",Regression!C173,"")</f>
        <v/>
      </c>
    </row>
    <row r="174" spans="2:18" x14ac:dyDescent="0.15">
      <c r="B174" t="str">
        <f>IF(Regression!B174&lt;&gt;"",Regression!B174,"")</f>
        <v/>
      </c>
      <c r="C174" t="str">
        <f>IF(Regression!C174&lt;&gt;"",Regression!C174,"")</f>
        <v/>
      </c>
      <c r="D174" s="13" t="str">
        <f t="shared" si="11"/>
        <v/>
      </c>
      <c r="E174" s="14" t="str">
        <f t="array" ref="E174">IF(D174&lt;&gt;"",(SUM(IF(D174&gt;Error,1,0))+1+(SUM(IF(D174=Error,1,0))-1)/2)/(n+1),"")</f>
        <v/>
      </c>
      <c r="F174" s="14" t="str">
        <f t="shared" si="7"/>
        <v/>
      </c>
      <c r="G174" s="9"/>
      <c r="H174" s="9"/>
      <c r="I174" s="9"/>
      <c r="J174" s="9"/>
      <c r="K174" s="9"/>
      <c r="L174" s="9"/>
      <c r="M174" s="9"/>
      <c r="N174" s="9"/>
      <c r="O174" s="156" t="str">
        <f t="shared" si="12"/>
        <v/>
      </c>
      <c r="P174" s="14" t="str">
        <f t="shared" si="13"/>
        <v/>
      </c>
      <c r="Q174" s="155">
        <f>Regression!F194</f>
        <v>0</v>
      </c>
      <c r="R174" s="27" t="str">
        <f>IF(P174&lt;&gt;"",Regression!C174,"")</f>
        <v/>
      </c>
    </row>
    <row r="175" spans="2:18" x14ac:dyDescent="0.15">
      <c r="B175" t="str">
        <f>IF(Regression!B175&lt;&gt;"",Regression!B175,"")</f>
        <v/>
      </c>
      <c r="C175" t="str">
        <f>IF(Regression!C175&lt;&gt;"",Regression!C175,"")</f>
        <v/>
      </c>
      <c r="D175" s="13" t="str">
        <f t="shared" si="11"/>
        <v/>
      </c>
      <c r="E175" s="14" t="str">
        <f t="array" ref="E175">IF(D175&lt;&gt;"",(SUM(IF(D175&gt;Error,1,0))+1+(SUM(IF(D175=Error,1,0))-1)/2)/(n+1),"")</f>
        <v/>
      </c>
      <c r="F175" s="14" t="str">
        <f t="shared" si="7"/>
        <v/>
      </c>
      <c r="G175" s="9"/>
      <c r="H175" s="9"/>
      <c r="I175" s="9"/>
      <c r="J175" s="9"/>
      <c r="K175" s="9"/>
      <c r="L175" s="9"/>
      <c r="M175" s="9"/>
      <c r="N175" s="9"/>
      <c r="O175" s="156" t="str">
        <f t="shared" si="12"/>
        <v/>
      </c>
      <c r="P175" s="14" t="str">
        <f t="shared" si="13"/>
        <v/>
      </c>
      <c r="Q175" s="155">
        <f>Regression!F195</f>
        <v>0</v>
      </c>
      <c r="R175" s="27" t="str">
        <f>IF(P175&lt;&gt;"",Regression!C175,"")</f>
        <v/>
      </c>
    </row>
    <row r="176" spans="2:18" x14ac:dyDescent="0.15">
      <c r="B176" t="str">
        <f>IF(Regression!B176&lt;&gt;"",Regression!B176,"")</f>
        <v/>
      </c>
      <c r="C176" t="str">
        <f>IF(Regression!C176&lt;&gt;"",Regression!C176,"")</f>
        <v/>
      </c>
      <c r="D176" s="13" t="str">
        <f t="shared" si="11"/>
        <v/>
      </c>
      <c r="E176" s="14" t="str">
        <f t="array" ref="E176">IF(D176&lt;&gt;"",(SUM(IF(D176&gt;Error,1,0))+1+(SUM(IF(D176=Error,1,0))-1)/2)/(n+1),"")</f>
        <v/>
      </c>
      <c r="F176" s="14" t="str">
        <f t="shared" si="7"/>
        <v/>
      </c>
      <c r="G176" s="9"/>
      <c r="H176" s="9"/>
      <c r="I176" s="9"/>
      <c r="J176" s="9"/>
      <c r="K176" s="9"/>
      <c r="L176" s="9"/>
      <c r="M176" s="9"/>
      <c r="N176" s="9"/>
      <c r="O176" s="156" t="str">
        <f t="shared" si="12"/>
        <v/>
      </c>
      <c r="P176" s="14" t="str">
        <f t="shared" si="13"/>
        <v/>
      </c>
      <c r="Q176" s="155">
        <f>Regression!F196</f>
        <v>0</v>
      </c>
      <c r="R176" s="27" t="str">
        <f>IF(P176&lt;&gt;"",Regression!C176,"")</f>
        <v/>
      </c>
    </row>
    <row r="177" spans="2:18" x14ac:dyDescent="0.15">
      <c r="B177" t="str">
        <f>IF(Regression!B177&lt;&gt;"",Regression!B177,"")</f>
        <v/>
      </c>
      <c r="C177" t="str">
        <f>IF(Regression!C177&lt;&gt;"",Regression!C177,"")</f>
        <v/>
      </c>
      <c r="D177" s="13" t="str">
        <f t="shared" si="11"/>
        <v/>
      </c>
      <c r="E177" s="14" t="str">
        <f t="array" ref="E177">IF(D177&lt;&gt;"",(SUM(IF(D177&gt;Error,1,0))+1+(SUM(IF(D177=Error,1,0))-1)/2)/(n+1),"")</f>
        <v/>
      </c>
      <c r="F177" s="14" t="str">
        <f t="shared" si="7"/>
        <v/>
      </c>
      <c r="G177" s="9"/>
      <c r="H177" s="9"/>
      <c r="I177" s="9"/>
      <c r="J177" s="9"/>
      <c r="K177" s="9"/>
      <c r="L177" s="9"/>
      <c r="M177" s="9"/>
      <c r="N177" s="9"/>
      <c r="O177" s="156" t="str">
        <f t="shared" si="12"/>
        <v/>
      </c>
      <c r="P177" s="14" t="str">
        <f t="shared" si="13"/>
        <v/>
      </c>
      <c r="Q177" s="155">
        <f>Regression!F197</f>
        <v>0</v>
      </c>
      <c r="R177" s="27" t="str">
        <f>IF(P177&lt;&gt;"",Regression!C177,"")</f>
        <v/>
      </c>
    </row>
    <row r="178" spans="2:18" x14ac:dyDescent="0.15">
      <c r="B178" t="str">
        <f>IF(Regression!B178&lt;&gt;"",Regression!B178,"")</f>
        <v/>
      </c>
      <c r="C178" t="str">
        <f>IF(Regression!C178&lt;&gt;"",Regression!C178,"")</f>
        <v/>
      </c>
      <c r="D178" s="13" t="str">
        <f t="shared" si="11"/>
        <v/>
      </c>
      <c r="E178" s="14" t="str">
        <f t="array" ref="E178">IF(D178&lt;&gt;"",(SUM(IF(D178&gt;Error,1,0))+1+(SUM(IF(D178=Error,1,0))-1)/2)/(n+1),"")</f>
        <v/>
      </c>
      <c r="F178" s="14" t="str">
        <f t="shared" si="7"/>
        <v/>
      </c>
      <c r="G178" s="9"/>
      <c r="H178" s="9"/>
      <c r="I178" s="9"/>
      <c r="J178" s="9"/>
      <c r="K178" s="9"/>
      <c r="L178" s="9"/>
      <c r="M178" s="9"/>
      <c r="N178" s="9"/>
      <c r="O178" s="156" t="str">
        <f t="shared" si="12"/>
        <v/>
      </c>
      <c r="P178" s="14" t="str">
        <f t="shared" si="13"/>
        <v/>
      </c>
      <c r="Q178" s="155">
        <f>Regression!F198</f>
        <v>0</v>
      </c>
      <c r="R178" s="27" t="str">
        <f>IF(P178&lt;&gt;"",Regression!C178,"")</f>
        <v/>
      </c>
    </row>
    <row r="179" spans="2:18" x14ac:dyDescent="0.15">
      <c r="B179" t="str">
        <f>IF(Regression!B179&lt;&gt;"",Regression!B179,"")</f>
        <v/>
      </c>
      <c r="C179" t="str">
        <f>IF(Regression!C179&lt;&gt;"",Regression!C179,"")</f>
        <v/>
      </c>
      <c r="D179" s="13" t="str">
        <f t="shared" si="11"/>
        <v/>
      </c>
      <c r="E179" s="14" t="str">
        <f t="array" ref="E179">IF(D179&lt;&gt;"",(SUM(IF(D179&gt;Error,1,0))+1+(SUM(IF(D179=Error,1,0))-1)/2)/(n+1),"")</f>
        <v/>
      </c>
      <c r="F179" s="14" t="str">
        <f t="shared" si="7"/>
        <v/>
      </c>
      <c r="G179" s="9"/>
      <c r="H179" s="9"/>
      <c r="I179" s="9"/>
      <c r="J179" s="9"/>
      <c r="K179" s="9"/>
      <c r="L179" s="9"/>
      <c r="M179" s="9"/>
      <c r="N179" s="9"/>
      <c r="O179" s="156" t="str">
        <f t="shared" si="12"/>
        <v/>
      </c>
      <c r="P179" s="14" t="str">
        <f t="shared" si="13"/>
        <v/>
      </c>
      <c r="Q179" s="155">
        <f>Regression!F199</f>
        <v>0</v>
      </c>
      <c r="R179" s="27" t="str">
        <f>IF(P179&lt;&gt;"",Regression!C179,"")</f>
        <v/>
      </c>
    </row>
    <row r="180" spans="2:18" x14ac:dyDescent="0.15">
      <c r="B180" t="str">
        <f>IF(Regression!B180&lt;&gt;"",Regression!B180,"")</f>
        <v/>
      </c>
      <c r="C180" t="str">
        <f>IF(Regression!C180&lt;&gt;"",Regression!C180,"")</f>
        <v/>
      </c>
      <c r="D180" s="13" t="str">
        <f t="shared" si="11"/>
        <v/>
      </c>
      <c r="E180" s="14" t="str">
        <f t="array" ref="E180">IF(D180&lt;&gt;"",(SUM(IF(D180&gt;Error,1,0))+1+(SUM(IF(D180=Error,1,0))-1)/2)/(n+1),"")</f>
        <v/>
      </c>
      <c r="F180" s="14" t="str">
        <f t="shared" si="7"/>
        <v/>
      </c>
      <c r="G180" s="9"/>
      <c r="H180" s="9"/>
      <c r="I180" s="9"/>
      <c r="J180" s="9"/>
      <c r="K180" s="9"/>
      <c r="L180" s="9"/>
      <c r="M180" s="9"/>
      <c r="N180" s="9"/>
      <c r="O180" s="156" t="str">
        <f t="shared" si="12"/>
        <v/>
      </c>
      <c r="P180" s="14" t="str">
        <f t="shared" si="13"/>
        <v/>
      </c>
      <c r="Q180" s="155">
        <f>Regression!F200</f>
        <v>0</v>
      </c>
      <c r="R180" s="27" t="str">
        <f>IF(P180&lt;&gt;"",Regression!C180,"")</f>
        <v/>
      </c>
    </row>
    <row r="181" spans="2:18" x14ac:dyDescent="0.15">
      <c r="B181" t="str">
        <f>IF(Regression!B181&lt;&gt;"",Regression!B181,"")</f>
        <v/>
      </c>
      <c r="C181" t="str">
        <f>IF(Regression!C181&lt;&gt;"",Regression!C181,"")</f>
        <v/>
      </c>
      <c r="D181" s="13" t="str">
        <f t="shared" si="11"/>
        <v/>
      </c>
      <c r="E181" s="14" t="str">
        <f t="array" ref="E181">IF(D181&lt;&gt;"",(SUM(IF(D181&gt;Error,1,0))+1+(SUM(IF(D181=Error,1,0))-1)/2)/(n+1),"")</f>
        <v/>
      </c>
      <c r="F181" s="14" t="str">
        <f t="shared" si="7"/>
        <v/>
      </c>
      <c r="G181" s="9"/>
      <c r="H181" s="9"/>
      <c r="I181" s="9"/>
      <c r="J181" s="9"/>
      <c r="K181" s="9"/>
      <c r="L181" s="9"/>
      <c r="M181" s="9"/>
      <c r="N181" s="9"/>
      <c r="O181" s="156" t="str">
        <f t="shared" si="12"/>
        <v/>
      </c>
      <c r="P181" s="14" t="str">
        <f t="shared" si="13"/>
        <v/>
      </c>
      <c r="Q181" s="155">
        <f>Regression!F201</f>
        <v>0</v>
      </c>
      <c r="R181" s="27" t="str">
        <f>IF(P181&lt;&gt;"",Regression!C181,"")</f>
        <v/>
      </c>
    </row>
    <row r="182" spans="2:18" x14ac:dyDescent="0.15">
      <c r="B182" t="str">
        <f>IF(Regression!B182&lt;&gt;"",Regression!B182,"")</f>
        <v/>
      </c>
      <c r="C182" t="str">
        <f>IF(Regression!C182&lt;&gt;"",Regression!C182,"")</f>
        <v/>
      </c>
      <c r="D182" s="13" t="str">
        <f t="shared" si="11"/>
        <v/>
      </c>
      <c r="E182" s="14" t="str">
        <f t="array" ref="E182">IF(D182&lt;&gt;"",(SUM(IF(D182&gt;Error,1,0))+1+(SUM(IF(D182=Error,1,0))-1)/2)/(n+1),"")</f>
        <v/>
      </c>
      <c r="F182" s="14" t="str">
        <f t="shared" si="7"/>
        <v/>
      </c>
      <c r="G182" s="9"/>
      <c r="H182" s="9"/>
      <c r="I182" s="9"/>
      <c r="J182" s="9"/>
      <c r="K182" s="9"/>
      <c r="L182" s="9"/>
      <c r="M182" s="9"/>
      <c r="N182" s="9"/>
      <c r="O182" s="156" t="str">
        <f t="shared" si="12"/>
        <v/>
      </c>
      <c r="P182" s="14" t="str">
        <f t="shared" si="13"/>
        <v/>
      </c>
      <c r="Q182" s="155">
        <f>Regression!F202</f>
        <v>0</v>
      </c>
      <c r="R182" s="27" t="str">
        <f>IF(P182&lt;&gt;"",Regression!C182,"")</f>
        <v/>
      </c>
    </row>
    <row r="183" spans="2:18" x14ac:dyDescent="0.15">
      <c r="B183" t="str">
        <f>IF(Regression!B183&lt;&gt;"",Regression!B183,"")</f>
        <v/>
      </c>
      <c r="C183" t="str">
        <f>IF(Regression!C183&lt;&gt;"",Regression!C183,"")</f>
        <v/>
      </c>
      <c r="D183" s="13" t="str">
        <f t="shared" si="11"/>
        <v/>
      </c>
      <c r="E183" s="14" t="str">
        <f t="array" ref="E183">IF(D183&lt;&gt;"",(SUM(IF(D183&gt;Error,1,0))+1+(SUM(IF(D183=Error,1,0))-1)/2)/(n+1),"")</f>
        <v/>
      </c>
      <c r="F183" s="14" t="str">
        <f t="shared" si="7"/>
        <v/>
      </c>
      <c r="G183" s="9"/>
      <c r="H183" s="9"/>
      <c r="I183" s="9"/>
      <c r="J183" s="9"/>
      <c r="K183" s="9"/>
      <c r="L183" s="9"/>
      <c r="M183" s="9"/>
      <c r="N183" s="9"/>
      <c r="O183" s="156" t="str">
        <f t="shared" si="12"/>
        <v/>
      </c>
      <c r="P183" s="14" t="str">
        <f t="shared" si="13"/>
        <v/>
      </c>
      <c r="Q183" s="155">
        <f>Regression!F203</f>
        <v>0</v>
      </c>
      <c r="R183" s="27" t="str">
        <f>IF(P183&lt;&gt;"",Regression!C183,"")</f>
        <v/>
      </c>
    </row>
    <row r="184" spans="2:18" x14ac:dyDescent="0.15">
      <c r="B184" t="str">
        <f>IF(Regression!B184&lt;&gt;"",Regression!B184,"")</f>
        <v/>
      </c>
      <c r="C184" t="str">
        <f>IF(Regression!C184&lt;&gt;"",Regression!C184,"")</f>
        <v/>
      </c>
      <c r="D184" s="13" t="str">
        <f t="shared" si="11"/>
        <v/>
      </c>
      <c r="E184" s="14" t="str">
        <f t="array" ref="E184">IF(D184&lt;&gt;"",(SUM(IF(D184&gt;Error,1,0))+1+(SUM(IF(D184=Error,1,0))-1)/2)/(n+1),"")</f>
        <v/>
      </c>
      <c r="F184" s="14" t="str">
        <f t="shared" si="7"/>
        <v/>
      </c>
      <c r="G184" s="9"/>
      <c r="H184" s="9"/>
      <c r="I184" s="9"/>
      <c r="J184" s="9"/>
      <c r="K184" s="9"/>
      <c r="L184" s="9"/>
      <c r="M184" s="9"/>
      <c r="N184" s="9"/>
      <c r="O184" s="156" t="str">
        <f t="shared" si="12"/>
        <v/>
      </c>
      <c r="P184" s="14" t="str">
        <f t="shared" si="13"/>
        <v/>
      </c>
      <c r="Q184" s="155">
        <f>Regression!F204</f>
        <v>0</v>
      </c>
      <c r="R184" s="27" t="str">
        <f>IF(P184&lt;&gt;"",Regression!C184,"")</f>
        <v/>
      </c>
    </row>
    <row r="185" spans="2:18" x14ac:dyDescent="0.15">
      <c r="B185" t="str">
        <f>IF(Regression!B185&lt;&gt;"",Regression!B185,"")</f>
        <v/>
      </c>
      <c r="C185" t="str">
        <f>IF(Regression!C185&lt;&gt;"",Regression!C185,"")</f>
        <v/>
      </c>
      <c r="D185" s="13" t="str">
        <f t="shared" si="11"/>
        <v/>
      </c>
      <c r="E185" s="14" t="str">
        <f t="array" ref="E185">IF(D185&lt;&gt;"",(SUM(IF(D185&gt;Error,1,0))+1+(SUM(IF(D185=Error,1,0))-1)/2)/(n+1),"")</f>
        <v/>
      </c>
      <c r="F185" s="14" t="str">
        <f t="shared" si="7"/>
        <v/>
      </c>
      <c r="G185" s="9"/>
      <c r="H185" s="9"/>
      <c r="I185" s="9"/>
      <c r="J185" s="9"/>
      <c r="K185" s="9"/>
      <c r="L185" s="9"/>
      <c r="M185" s="9"/>
      <c r="N185" s="9"/>
      <c r="O185" s="156" t="str">
        <f t="shared" si="12"/>
        <v/>
      </c>
      <c r="P185" s="14" t="str">
        <f t="shared" si="13"/>
        <v/>
      </c>
      <c r="Q185" s="155">
        <f>Regression!F205</f>
        <v>0</v>
      </c>
      <c r="R185" s="27" t="str">
        <f>IF(P185&lt;&gt;"",Regression!C185,"")</f>
        <v/>
      </c>
    </row>
    <row r="186" spans="2:18" x14ac:dyDescent="0.15">
      <c r="B186" t="str">
        <f>IF(Regression!B186&lt;&gt;"",Regression!B186,"")</f>
        <v/>
      </c>
      <c r="C186" t="str">
        <f>IF(Regression!C186&lt;&gt;"",Regression!C186,"")</f>
        <v/>
      </c>
      <c r="D186" s="13" t="str">
        <f t="shared" si="11"/>
        <v/>
      </c>
      <c r="E186" s="14" t="str">
        <f t="array" ref="E186">IF(D186&lt;&gt;"",(SUM(IF(D186&gt;Error,1,0))+1+(SUM(IF(D186=Error,1,0))-1)/2)/(n+1),"")</f>
        <v/>
      </c>
      <c r="F186" s="14" t="str">
        <f t="shared" si="7"/>
        <v/>
      </c>
      <c r="G186" s="9"/>
      <c r="H186" s="9"/>
      <c r="I186" s="9"/>
      <c r="J186" s="9"/>
      <c r="K186" s="9"/>
      <c r="L186" s="9"/>
      <c r="M186" s="9"/>
      <c r="N186" s="9"/>
      <c r="O186" s="156" t="str">
        <f t="shared" si="12"/>
        <v/>
      </c>
      <c r="P186" s="14" t="str">
        <f t="shared" si="13"/>
        <v/>
      </c>
      <c r="Q186" s="155">
        <f>Regression!F206</f>
        <v>0</v>
      </c>
      <c r="R186" s="27" t="str">
        <f>IF(P186&lt;&gt;"",Regression!C186,"")</f>
        <v/>
      </c>
    </row>
    <row r="187" spans="2:18" x14ac:dyDescent="0.15">
      <c r="B187" t="str">
        <f>IF(Regression!B187&lt;&gt;"",Regression!B187,"")</f>
        <v/>
      </c>
      <c r="C187" t="str">
        <f>IF(Regression!C187&lt;&gt;"",Regression!C187,"")</f>
        <v/>
      </c>
      <c r="D187" s="13" t="str">
        <f t="shared" si="11"/>
        <v/>
      </c>
      <c r="E187" s="14" t="str">
        <f t="array" ref="E187">IF(D187&lt;&gt;"",(SUM(IF(D187&gt;Error,1,0))+1+(SUM(IF(D187=Error,1,0))-1)/2)/(n+1),"")</f>
        <v/>
      </c>
      <c r="F187" s="14" t="str">
        <f t="shared" si="7"/>
        <v/>
      </c>
      <c r="G187" s="9"/>
      <c r="H187" s="9"/>
      <c r="I187" s="9"/>
      <c r="J187" s="9"/>
      <c r="K187" s="9"/>
      <c r="L187" s="9"/>
      <c r="M187" s="9"/>
      <c r="N187" s="9"/>
      <c r="O187" s="156" t="str">
        <f t="shared" si="12"/>
        <v/>
      </c>
      <c r="P187" s="14" t="str">
        <f t="shared" si="13"/>
        <v/>
      </c>
      <c r="Q187" s="155">
        <f>Regression!F207</f>
        <v>0</v>
      </c>
      <c r="R187" s="27" t="str">
        <f>IF(P187&lt;&gt;"",Regression!C187,"")</f>
        <v/>
      </c>
    </row>
    <row r="188" spans="2:18" x14ac:dyDescent="0.15">
      <c r="B188" t="str">
        <f>IF(Regression!B188&lt;&gt;"",Regression!B188,"")</f>
        <v/>
      </c>
      <c r="C188" t="str">
        <f>IF(Regression!C188&lt;&gt;"",Regression!C188,"")</f>
        <v/>
      </c>
      <c r="D188" s="13" t="str">
        <f t="shared" si="11"/>
        <v/>
      </c>
      <c r="E188" s="14" t="str">
        <f t="array" ref="E188">IF(D188&lt;&gt;"",(SUM(IF(D188&gt;Error,1,0))+1+(SUM(IF(D188=Error,1,0))-1)/2)/(n+1),"")</f>
        <v/>
      </c>
      <c r="F188" s="14" t="str">
        <f t="shared" si="7"/>
        <v/>
      </c>
      <c r="G188" s="9"/>
      <c r="H188" s="9"/>
      <c r="I188" s="9"/>
      <c r="J188" s="9"/>
      <c r="K188" s="9"/>
      <c r="L188" s="9"/>
      <c r="M188" s="9"/>
      <c r="N188" s="9"/>
      <c r="O188" s="156" t="str">
        <f t="shared" si="12"/>
        <v/>
      </c>
      <c r="P188" s="14" t="str">
        <f t="shared" si="13"/>
        <v/>
      </c>
      <c r="Q188" s="155">
        <f>Regression!F208</f>
        <v>0</v>
      </c>
      <c r="R188" s="27" t="str">
        <f>IF(P188&lt;&gt;"",Regression!C188,"")</f>
        <v/>
      </c>
    </row>
    <row r="189" spans="2:18" x14ac:dyDescent="0.15">
      <c r="B189" t="str">
        <f>IF(Regression!B189&lt;&gt;"",Regression!B189,"")</f>
        <v/>
      </c>
      <c r="C189" t="str">
        <f>IF(Regression!C189&lt;&gt;"",Regression!C189,"")</f>
        <v/>
      </c>
      <c r="D189" s="13" t="str">
        <f t="shared" si="11"/>
        <v/>
      </c>
      <c r="E189" s="14" t="str">
        <f t="array" ref="E189">IF(D189&lt;&gt;"",(SUM(IF(D189&gt;Error,1,0))+1+(SUM(IF(D189=Error,1,0))-1)/2)/(n+1),"")</f>
        <v/>
      </c>
      <c r="F189" s="14" t="str">
        <f t="shared" si="7"/>
        <v/>
      </c>
      <c r="G189" s="9"/>
      <c r="H189" s="9"/>
      <c r="I189" s="9"/>
      <c r="J189" s="9"/>
      <c r="K189" s="9"/>
      <c r="L189" s="9"/>
      <c r="M189" s="9"/>
      <c r="N189" s="9"/>
      <c r="O189" s="156" t="str">
        <f t="shared" si="12"/>
        <v/>
      </c>
      <c r="P189" s="14" t="str">
        <f t="shared" si="13"/>
        <v/>
      </c>
      <c r="Q189" s="155">
        <f>Regression!F209</f>
        <v>0</v>
      </c>
      <c r="R189" s="27" t="str">
        <f>IF(P189&lt;&gt;"",Regression!C189,"")</f>
        <v/>
      </c>
    </row>
    <row r="190" spans="2:18" x14ac:dyDescent="0.15">
      <c r="B190" t="str">
        <f>IF(Regression!B190&lt;&gt;"",Regression!B190,"")</f>
        <v/>
      </c>
      <c r="C190" t="str">
        <f>IF(Regression!C190&lt;&gt;"",Regression!C190,"")</f>
        <v/>
      </c>
      <c r="D190" s="13" t="str">
        <f t="shared" si="11"/>
        <v/>
      </c>
      <c r="E190" s="14" t="str">
        <f t="array" ref="E190">IF(D190&lt;&gt;"",(SUM(IF(D190&gt;Error,1,0))+1+(SUM(IF(D190=Error,1,0))-1)/2)/(n+1),"")</f>
        <v/>
      </c>
      <c r="F190" s="14" t="str">
        <f t="shared" si="7"/>
        <v/>
      </c>
      <c r="G190" s="9"/>
      <c r="H190" s="9"/>
      <c r="I190" s="9"/>
      <c r="J190" s="9"/>
      <c r="K190" s="9"/>
      <c r="L190" s="9"/>
      <c r="M190" s="9"/>
      <c r="N190" s="9"/>
      <c r="O190" s="156" t="str">
        <f t="shared" si="12"/>
        <v/>
      </c>
      <c r="P190" s="14" t="str">
        <f t="shared" si="13"/>
        <v/>
      </c>
      <c r="Q190" s="155">
        <f>Regression!F210</f>
        <v>0</v>
      </c>
      <c r="R190" s="27" t="str">
        <f>IF(P190&lt;&gt;"",Regression!C190,"")</f>
        <v/>
      </c>
    </row>
    <row r="191" spans="2:18" x14ac:dyDescent="0.15">
      <c r="B191" t="str">
        <f>IF(Regression!B191&lt;&gt;"",Regression!B191,"")</f>
        <v/>
      </c>
      <c r="C191" t="str">
        <f>IF(Regression!C191&lt;&gt;"",Regression!C191,"")</f>
        <v/>
      </c>
      <c r="D191" s="13" t="str">
        <f t="shared" si="11"/>
        <v/>
      </c>
      <c r="E191" s="14" t="str">
        <f t="array" ref="E191">IF(D191&lt;&gt;"",(SUM(IF(D191&gt;Error,1,0))+1+(SUM(IF(D191=Error,1,0))-1)/2)/(n+1),"")</f>
        <v/>
      </c>
      <c r="F191" s="14" t="str">
        <f t="shared" si="7"/>
        <v/>
      </c>
      <c r="G191" s="9"/>
      <c r="H191" s="9"/>
      <c r="I191" s="9"/>
      <c r="J191" s="9"/>
      <c r="K191" s="9"/>
      <c r="L191" s="9"/>
      <c r="M191" s="9"/>
      <c r="N191" s="9"/>
      <c r="O191" s="156" t="str">
        <f t="shared" si="12"/>
        <v/>
      </c>
      <c r="P191" s="14" t="str">
        <f t="shared" si="13"/>
        <v/>
      </c>
      <c r="Q191" s="155">
        <f>Regression!F211</f>
        <v>0</v>
      </c>
      <c r="R191" s="27" t="str">
        <f>IF(P191&lt;&gt;"",Regression!C191,"")</f>
        <v/>
      </c>
    </row>
    <row r="192" spans="2:18" x14ac:dyDescent="0.15">
      <c r="B192" t="str">
        <f>IF(Regression!B192&lt;&gt;"",Regression!B192,"")</f>
        <v/>
      </c>
      <c r="C192" t="str">
        <f>IF(Regression!C192&lt;&gt;"",Regression!C192,"")</f>
        <v/>
      </c>
      <c r="D192" s="13" t="str">
        <f t="shared" si="11"/>
        <v/>
      </c>
      <c r="E192" s="14" t="str">
        <f t="array" ref="E192">IF(D192&lt;&gt;"",(SUM(IF(D192&gt;Error,1,0))+1+(SUM(IF(D192=Error,1,0))-1)/2)/(n+1),"")</f>
        <v/>
      </c>
      <c r="F192" s="14" t="str">
        <f t="shared" si="7"/>
        <v/>
      </c>
      <c r="G192" s="9"/>
      <c r="H192" s="9"/>
      <c r="I192" s="9"/>
      <c r="J192" s="9"/>
      <c r="K192" s="9"/>
      <c r="L192" s="9"/>
      <c r="M192" s="9"/>
      <c r="N192" s="9"/>
      <c r="O192" s="156" t="str">
        <f t="shared" si="12"/>
        <v/>
      </c>
      <c r="P192" s="14" t="str">
        <f t="shared" si="13"/>
        <v/>
      </c>
      <c r="Q192" s="155">
        <f>Regression!F212</f>
        <v>0</v>
      </c>
      <c r="R192" s="27" t="str">
        <f>IF(P192&lt;&gt;"",Regression!C192,"")</f>
        <v/>
      </c>
    </row>
    <row r="193" spans="2:18" x14ac:dyDescent="0.15">
      <c r="B193" t="str">
        <f>IF(Regression!B193&lt;&gt;"",Regression!B193,"")</f>
        <v/>
      </c>
      <c r="C193" t="str">
        <f>IF(Regression!C193&lt;&gt;"",Regression!C193,"")</f>
        <v/>
      </c>
      <c r="D193" s="13" t="str">
        <f t="shared" si="11"/>
        <v/>
      </c>
      <c r="E193" s="14" t="str">
        <f t="array" ref="E193">IF(D193&lt;&gt;"",(SUM(IF(D193&gt;Error,1,0))+1+(SUM(IF(D193=Error,1,0))-1)/2)/(n+1),"")</f>
        <v/>
      </c>
      <c r="F193" s="14" t="str">
        <f t="shared" si="7"/>
        <v/>
      </c>
      <c r="G193" s="9"/>
      <c r="H193" s="9"/>
      <c r="I193" s="9"/>
      <c r="J193" s="9"/>
      <c r="K193" s="9"/>
      <c r="L193" s="9"/>
      <c r="M193" s="9"/>
      <c r="N193" s="9"/>
      <c r="O193" s="156" t="str">
        <f t="shared" si="12"/>
        <v/>
      </c>
      <c r="P193" s="14" t="str">
        <f t="shared" si="13"/>
        <v/>
      </c>
      <c r="Q193" s="155">
        <f>Regression!F213</f>
        <v>0</v>
      </c>
      <c r="R193" s="27" t="str">
        <f>IF(P193&lt;&gt;"",Regression!C193,"")</f>
        <v/>
      </c>
    </row>
    <row r="194" spans="2:18" x14ac:dyDescent="0.15">
      <c r="B194" t="str">
        <f>IF(Regression!B194&lt;&gt;"",Regression!B194,"")</f>
        <v/>
      </c>
      <c r="C194" t="str">
        <f>IF(Regression!C194&lt;&gt;"",Regression!C194,"")</f>
        <v/>
      </c>
      <c r="D194" s="13" t="str">
        <f t="shared" si="11"/>
        <v/>
      </c>
      <c r="E194" s="14" t="str">
        <f t="array" ref="E194">IF(D194&lt;&gt;"",(SUM(IF(D194&gt;Error,1,0))+1+(SUM(IF(D194=Error,1,0))-1)/2)/(n+1),"")</f>
        <v/>
      </c>
      <c r="F194" s="14" t="str">
        <f t="shared" si="7"/>
        <v/>
      </c>
      <c r="G194" s="9"/>
      <c r="H194" s="9"/>
      <c r="I194" s="9"/>
      <c r="J194" s="9"/>
      <c r="K194" s="9"/>
      <c r="L194" s="9"/>
      <c r="M194" s="9"/>
      <c r="N194" s="9"/>
      <c r="O194" s="156" t="str">
        <f t="shared" si="12"/>
        <v/>
      </c>
      <c r="P194" s="14" t="str">
        <f t="shared" si="13"/>
        <v/>
      </c>
      <c r="Q194" s="155">
        <f>Regression!F214</f>
        <v>0</v>
      </c>
      <c r="R194" s="27" t="str">
        <f>IF(P194&lt;&gt;"",Regression!C194,"")</f>
        <v/>
      </c>
    </row>
    <row r="195" spans="2:18" x14ac:dyDescent="0.15">
      <c r="B195" t="str">
        <f>IF(Regression!B195&lt;&gt;"",Regression!B195,"")</f>
        <v/>
      </c>
      <c r="C195" t="str">
        <f>IF(Regression!C195&lt;&gt;"",Regression!C195,"")</f>
        <v/>
      </c>
      <c r="D195" s="13" t="str">
        <f t="shared" si="11"/>
        <v/>
      </c>
      <c r="E195" s="14" t="str">
        <f t="array" ref="E195">IF(D195&lt;&gt;"",(SUM(IF(D195&gt;Error,1,0))+1+(SUM(IF(D195=Error,1,0))-1)/2)/(n+1),"")</f>
        <v/>
      </c>
      <c r="F195" s="14" t="str">
        <f t="shared" si="7"/>
        <v/>
      </c>
      <c r="G195" s="9"/>
      <c r="H195" s="9"/>
      <c r="I195" s="9"/>
      <c r="J195" s="9"/>
      <c r="K195" s="9"/>
      <c r="L195" s="9"/>
      <c r="M195" s="9"/>
      <c r="N195" s="9"/>
      <c r="O195" s="156" t="str">
        <f t="shared" si="12"/>
        <v/>
      </c>
      <c r="P195" s="14" t="str">
        <f t="shared" si="13"/>
        <v/>
      </c>
      <c r="Q195" s="155">
        <f>Regression!F215</f>
        <v>0</v>
      </c>
      <c r="R195" s="27" t="str">
        <f>IF(P195&lt;&gt;"",Regression!C195,"")</f>
        <v/>
      </c>
    </row>
    <row r="196" spans="2:18" x14ac:dyDescent="0.15">
      <c r="B196" t="str">
        <f>IF(Regression!B196&lt;&gt;"",Regression!B196,"")</f>
        <v/>
      </c>
      <c r="C196" t="str">
        <f>IF(Regression!C196&lt;&gt;"",Regression!C196,"")</f>
        <v/>
      </c>
      <c r="D196" s="13" t="str">
        <f t="shared" si="11"/>
        <v/>
      </c>
      <c r="E196" s="14" t="str">
        <f t="array" ref="E196">IF(D196&lt;&gt;"",(SUM(IF(D196&gt;Error,1,0))+1+(SUM(IF(D196=Error,1,0))-1)/2)/(n+1),"")</f>
        <v/>
      </c>
      <c r="F196" s="14" t="str">
        <f t="shared" si="7"/>
        <v/>
      </c>
      <c r="G196" s="9"/>
      <c r="H196" s="9"/>
      <c r="I196" s="9"/>
      <c r="J196" s="9"/>
      <c r="K196" s="9"/>
      <c r="L196" s="9"/>
      <c r="M196" s="9"/>
      <c r="N196" s="9"/>
      <c r="O196" s="156" t="str">
        <f t="shared" si="12"/>
        <v/>
      </c>
      <c r="P196" s="14" t="str">
        <f t="shared" si="13"/>
        <v/>
      </c>
      <c r="Q196" s="155">
        <f>Regression!F216</f>
        <v>0</v>
      </c>
      <c r="R196" s="27" t="str">
        <f>IF(P196&lt;&gt;"",Regression!C196,"")</f>
        <v/>
      </c>
    </row>
    <row r="197" spans="2:18" x14ac:dyDescent="0.15">
      <c r="B197" t="str">
        <f>IF(Regression!B197&lt;&gt;"",Regression!B197,"")</f>
        <v/>
      </c>
      <c r="C197" t="str">
        <f>IF(Regression!C197&lt;&gt;"",Regression!C197,"")</f>
        <v/>
      </c>
      <c r="D197" s="13" t="str">
        <f t="shared" si="11"/>
        <v/>
      </c>
      <c r="E197" s="14" t="str">
        <f t="array" ref="E197">IF(D197&lt;&gt;"",(SUM(IF(D197&gt;Error,1,0))+1+(SUM(IF(D197=Error,1,0))-1)/2)/(n+1),"")</f>
        <v/>
      </c>
      <c r="F197" s="14" t="str">
        <f t="shared" si="7"/>
        <v/>
      </c>
      <c r="G197" s="9"/>
      <c r="H197" s="9"/>
      <c r="I197" s="9"/>
      <c r="J197" s="9"/>
      <c r="K197" s="9"/>
      <c r="L197" s="9"/>
      <c r="M197" s="9"/>
      <c r="N197" s="9"/>
      <c r="O197" s="156" t="str">
        <f t="shared" si="12"/>
        <v/>
      </c>
      <c r="P197" s="14" t="str">
        <f t="shared" si="13"/>
        <v/>
      </c>
      <c r="Q197" s="155">
        <f>Regression!F217</f>
        <v>0</v>
      </c>
      <c r="R197" s="27" t="str">
        <f>IF(P197&lt;&gt;"",Regression!C197,"")</f>
        <v/>
      </c>
    </row>
    <row r="198" spans="2:18" x14ac:dyDescent="0.15">
      <c r="B198" t="str">
        <f>IF(Regression!B198&lt;&gt;"",Regression!B198,"")</f>
        <v/>
      </c>
      <c r="C198" t="str">
        <f>IF(Regression!C198&lt;&gt;"",Regression!C198,"")</f>
        <v/>
      </c>
      <c r="D198" s="13" t="str">
        <f t="shared" ref="D198:D204" si="14">IF(AND(B198&lt;&gt;"",C198&lt;&gt;""),C198-($Q$5*B198+$Q$6),"")</f>
        <v/>
      </c>
      <c r="E198" s="14" t="str">
        <f t="array" ref="E198">IF(D198&lt;&gt;"",(SUM(IF(D198&gt;Error,1,0))+1+(SUM(IF(D198=Error,1,0))-1)/2)/(n+1),"")</f>
        <v/>
      </c>
      <c r="F198" s="14" t="str">
        <f t="shared" si="7"/>
        <v/>
      </c>
      <c r="G198" s="9"/>
      <c r="H198" s="9"/>
      <c r="I198" s="9"/>
      <c r="J198" s="9"/>
      <c r="K198" s="9"/>
      <c r="L198" s="9"/>
      <c r="M198" s="9"/>
      <c r="N198" s="9"/>
      <c r="O198" s="156" t="str">
        <f t="shared" ref="O198:O204" si="15">IF(P198&lt;&gt;"",IF(ABS(P198)&gt;=2.6,"Check",""),"")</f>
        <v/>
      </c>
      <c r="P198" s="14" t="str">
        <f t="shared" ref="P198:P203" si="16">IF(D198&lt;&gt;"",D198/(STDEV($D$5:$D$204)),"")</f>
        <v/>
      </c>
      <c r="Q198" s="155">
        <f>Regression!F218</f>
        <v>0</v>
      </c>
      <c r="R198" s="27" t="str">
        <f>IF(P198&lt;&gt;"",Regression!C198,"")</f>
        <v/>
      </c>
    </row>
    <row r="199" spans="2:18" x14ac:dyDescent="0.15">
      <c r="B199" t="str">
        <f>IF(Regression!B199&lt;&gt;"",Regression!B199,"")</f>
        <v/>
      </c>
      <c r="C199" t="str">
        <f>IF(Regression!C199&lt;&gt;"",Regression!C199,"")</f>
        <v/>
      </c>
      <c r="D199" s="13" t="str">
        <f t="shared" si="14"/>
        <v/>
      </c>
      <c r="E199" s="14" t="str">
        <f t="array" ref="E199">IF(D199&lt;&gt;"",(SUM(IF(D199&gt;Error,1,0))+1+(SUM(IF(D199=Error,1,0))-1)/2)/(n+1),"")</f>
        <v/>
      </c>
      <c r="F199" s="14" t="str">
        <f t="shared" si="7"/>
        <v/>
      </c>
      <c r="G199" s="9"/>
      <c r="H199" s="9"/>
      <c r="I199" s="9"/>
      <c r="J199" s="9"/>
      <c r="K199" s="9"/>
      <c r="L199" s="9"/>
      <c r="M199" s="9"/>
      <c r="N199" s="9"/>
      <c r="O199" s="156" t="str">
        <f t="shared" si="15"/>
        <v/>
      </c>
      <c r="P199" s="14" t="str">
        <f t="shared" si="16"/>
        <v/>
      </c>
      <c r="Q199" s="155">
        <f>Regression!F219</f>
        <v>0</v>
      </c>
      <c r="R199" s="27" t="str">
        <f>IF(P199&lt;&gt;"",Regression!C199,"")</f>
        <v/>
      </c>
    </row>
    <row r="200" spans="2:18" x14ac:dyDescent="0.15">
      <c r="B200" t="str">
        <f>IF(Regression!B200&lt;&gt;"",Regression!B200,"")</f>
        <v/>
      </c>
      <c r="C200" t="str">
        <f>IF(Regression!C200&lt;&gt;"",Regression!C200,"")</f>
        <v/>
      </c>
      <c r="D200" s="13" t="str">
        <f t="shared" si="14"/>
        <v/>
      </c>
      <c r="E200" s="14" t="str">
        <f t="array" ref="E200">IF(D200&lt;&gt;"",(SUM(IF(D200&gt;Error,1,0))+1+(SUM(IF(D200=Error,1,0))-1)/2)/(n+1),"")</f>
        <v/>
      </c>
      <c r="F200" s="14" t="str">
        <f t="shared" si="7"/>
        <v/>
      </c>
      <c r="G200" s="9"/>
      <c r="H200" s="9"/>
      <c r="I200" s="9"/>
      <c r="J200" s="9"/>
      <c r="K200" s="9"/>
      <c r="L200" s="9"/>
      <c r="M200" s="9"/>
      <c r="N200" s="9"/>
      <c r="O200" s="156" t="str">
        <f t="shared" si="15"/>
        <v/>
      </c>
      <c r="P200" s="14" t="str">
        <f t="shared" si="16"/>
        <v/>
      </c>
      <c r="Q200" s="155">
        <f>Regression!F220</f>
        <v>0</v>
      </c>
      <c r="R200" s="27" t="str">
        <f>IF(P200&lt;&gt;"",Regression!C200,"")</f>
        <v/>
      </c>
    </row>
    <row r="201" spans="2:18" x14ac:dyDescent="0.15">
      <c r="B201" t="str">
        <f>IF(Regression!B201&lt;&gt;"",Regression!B201,"")</f>
        <v/>
      </c>
      <c r="C201" t="str">
        <f>IF(Regression!C201&lt;&gt;"",Regression!C201,"")</f>
        <v/>
      </c>
      <c r="D201" s="13" t="str">
        <f t="shared" si="14"/>
        <v/>
      </c>
      <c r="E201" s="14" t="str">
        <f t="array" ref="E201">IF(D201&lt;&gt;"",(SUM(IF(D201&gt;Error,1,0))+1+(SUM(IF(D201=Error,1,0))-1)/2)/(n+1),"")</f>
        <v/>
      </c>
      <c r="F201" s="14" t="str">
        <f t="shared" si="7"/>
        <v/>
      </c>
      <c r="G201" s="9"/>
      <c r="H201" s="9"/>
      <c r="I201" s="9"/>
      <c r="J201" s="9"/>
      <c r="K201" s="9"/>
      <c r="L201" s="9"/>
      <c r="M201" s="9"/>
      <c r="N201" s="9"/>
      <c r="O201" s="156" t="str">
        <f t="shared" si="15"/>
        <v/>
      </c>
      <c r="P201" s="14" t="str">
        <f t="shared" si="16"/>
        <v/>
      </c>
      <c r="Q201" s="155">
        <f>Regression!F221</f>
        <v>0</v>
      </c>
      <c r="R201" s="27" t="str">
        <f>IF(P201&lt;&gt;"",Regression!C201,"")</f>
        <v/>
      </c>
    </row>
    <row r="202" spans="2:18" x14ac:dyDescent="0.15">
      <c r="B202" t="str">
        <f>IF(Regression!B202&lt;&gt;"",Regression!B202,"")</f>
        <v/>
      </c>
      <c r="C202" t="str">
        <f>IF(Regression!C202&lt;&gt;"",Regression!C202,"")</f>
        <v/>
      </c>
      <c r="D202" s="13" t="str">
        <f t="shared" si="14"/>
        <v/>
      </c>
      <c r="E202" s="14" t="str">
        <f t="array" ref="E202">IF(D202&lt;&gt;"",(SUM(IF(D202&gt;Error,1,0))+1+(SUM(IF(D202=Error,1,0))-1)/2)/(n+1),"")</f>
        <v/>
      </c>
      <c r="F202" s="14" t="str">
        <f t="shared" si="7"/>
        <v/>
      </c>
      <c r="G202" s="9"/>
      <c r="H202" s="9"/>
      <c r="I202" s="9"/>
      <c r="J202" s="9"/>
      <c r="K202" s="9"/>
      <c r="L202" s="9"/>
      <c r="M202" s="9"/>
      <c r="N202" s="9"/>
      <c r="O202" s="156" t="str">
        <f t="shared" si="15"/>
        <v/>
      </c>
      <c r="P202" s="14" t="str">
        <f t="shared" si="16"/>
        <v/>
      </c>
      <c r="Q202" s="155">
        <f>Regression!F222</f>
        <v>0</v>
      </c>
      <c r="R202" s="27" t="str">
        <f>IF(P202&lt;&gt;"",Regression!C202,"")</f>
        <v/>
      </c>
    </row>
    <row r="203" spans="2:18" x14ac:dyDescent="0.15">
      <c r="B203" t="str">
        <f>IF(Regression!B203&lt;&gt;"",Regression!B203,"")</f>
        <v/>
      </c>
      <c r="C203" t="str">
        <f>IF(Regression!C203&lt;&gt;"",Regression!C203,"")</f>
        <v/>
      </c>
      <c r="D203" s="13" t="str">
        <f t="shared" si="14"/>
        <v/>
      </c>
      <c r="E203" s="14" t="str">
        <f t="array" ref="E203">IF(D203&lt;&gt;"",(SUM(IF(D203&gt;Error,1,0))+1+(SUM(IF(D203=Error,1,0))-1)/2)/(n+1),"")</f>
        <v/>
      </c>
      <c r="F203" s="14" t="str">
        <f t="shared" si="7"/>
        <v/>
      </c>
      <c r="G203" s="9"/>
      <c r="H203" s="9"/>
      <c r="I203" s="9"/>
      <c r="J203" s="9"/>
      <c r="K203" s="9"/>
      <c r="L203" s="9"/>
      <c r="M203" s="9"/>
      <c r="N203" s="9"/>
      <c r="O203" s="156" t="str">
        <f t="shared" si="15"/>
        <v/>
      </c>
      <c r="P203" s="14" t="str">
        <f t="shared" si="16"/>
        <v/>
      </c>
      <c r="Q203" s="155">
        <f>Regression!F223</f>
        <v>0</v>
      </c>
      <c r="R203" s="27" t="str">
        <f>IF(P203&lt;&gt;"",Regression!C203,"")</f>
        <v/>
      </c>
    </row>
    <row r="204" spans="2:18" x14ac:dyDescent="0.15">
      <c r="B204" t="str">
        <f>IF(Regression!B204&lt;&gt;"",Regression!B204,"")</f>
        <v/>
      </c>
      <c r="C204" t="str">
        <f>IF(Regression!C204&lt;&gt;"",Regression!C204,"")</f>
        <v/>
      </c>
      <c r="D204" s="13" t="str">
        <f t="shared" si="14"/>
        <v/>
      </c>
      <c r="E204" s="14" t="str">
        <f t="array" ref="E204">IF(D204&lt;&gt;"",(SUM(IF(D204&gt;Error,1,0))+1+(SUM(IF(D204=Error,1,0))-1)/2)/(n+1),"")</f>
        <v/>
      </c>
      <c r="F204" s="14" t="str">
        <f t="shared" si="7"/>
        <v/>
      </c>
      <c r="G204" s="9"/>
      <c r="H204" s="9"/>
      <c r="I204" s="9"/>
      <c r="J204" s="9"/>
      <c r="K204" s="9"/>
      <c r="L204" s="9"/>
      <c r="M204" s="9"/>
      <c r="N204" s="9"/>
      <c r="O204" s="156" t="str">
        <f t="shared" si="15"/>
        <v/>
      </c>
      <c r="P204" s="9"/>
      <c r="Q204" s="155">
        <f>Regression!F224</f>
        <v>0</v>
      </c>
    </row>
    <row r="205" spans="2:18" hidden="1" x14ac:dyDescent="0.15">
      <c r="C205" s="9"/>
      <c r="D205" s="28" t="str">
        <f ca="1">IF(D5="",0,"")</f>
        <v/>
      </c>
      <c r="E205" s="28" t="str">
        <f ca="1">IF(D5="",0,"")</f>
        <v/>
      </c>
      <c r="F205" s="28" t="str">
        <f ca="1">IF(D5="",0,"")</f>
        <v/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2:18" x14ac:dyDescent="0.15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2:18" x14ac:dyDescent="0.15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2:18" x14ac:dyDescent="0.15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Q208" s="9"/>
    </row>
  </sheetData>
  <sheetProtection sheet="1" objects="1" scenarios="1"/>
  <mergeCells count="1">
    <mergeCell ref="G1:N1"/>
  </mergeCells>
  <phoneticPr fontId="0" type="noConversion"/>
  <pageMargins left="0.75" right="0.75" top="1" bottom="1" header="0.5" footer="0.5"/>
  <pageSetup orientation="portrait" horizont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S307"/>
  <sheetViews>
    <sheetView zoomScale="130" zoomScaleNormal="130" workbookViewId="0">
      <selection activeCell="O18" sqref="O18:S18"/>
    </sheetView>
  </sheetViews>
  <sheetFormatPr baseColWidth="10" defaultColWidth="8.83203125" defaultRowHeight="13" x14ac:dyDescent="0.15"/>
  <cols>
    <col min="2" max="2" width="16.1640625" customWidth="1"/>
    <col min="3" max="3" width="15" customWidth="1"/>
    <col min="4" max="4" width="3.6640625" customWidth="1"/>
    <col min="5" max="5" width="10.33203125" hidden="1" customWidth="1"/>
    <col min="6" max="6" width="8.83203125" hidden="1" customWidth="1"/>
    <col min="14" max="14" width="11.33203125" customWidth="1"/>
  </cols>
  <sheetData>
    <row r="1" spans="2:18" ht="16" x14ac:dyDescent="0.2">
      <c r="C1" s="185" t="s">
        <v>62</v>
      </c>
      <c r="D1" s="190"/>
      <c r="E1" s="190"/>
      <c r="F1" s="190"/>
      <c r="G1" s="190"/>
      <c r="H1" s="190"/>
      <c r="I1" s="190"/>
      <c r="J1" s="190"/>
      <c r="K1" s="184"/>
    </row>
    <row r="4" spans="2:18" x14ac:dyDescent="0.15">
      <c r="B4" s="93" t="str">
        <f>IF(Data!$N$20=1,Data!$B$2,IF(Data!$N$20=2,Data!$C$2,IF(Data!$N$20=3,Data!$D$2,IF(Data!$N$20=4,Data!$E$2,IF(Data!$N$20=5,Data!$F$2,IF(Data!$N$20=6,Data!$G$2,IF(Data!$N$20=7,Data!$H$2,IF(Data!$N$20=8,Data!$I$2,IF(Data!$N$20=9,Data!$J2,IF(Data!$N$20=10,Data!$K$2,""))))))))))</f>
        <v>Gender</v>
      </c>
      <c r="C4" s="93" t="str">
        <f>IF(Data!$N$27=1,Data!$B$2,IF(Data!$N$27=2,Data!$C$2,IF(Data!$N$27=3,Data!$D$2,IF(Data!$N$27=4,Data!$E$2,IF(Data!$N$27=5,Data!$F$2,IF(Data!$N$27=6,Data!$G$2,IF(Data!$N$27=7,Data!$H$2,IF(Data!$N$27=8,Data!$I$2,IF(Data!$N$27=9,Data!$J2,IF(Data!$N$27=10,Data!$K$2,""))))))))))</f>
        <v>Amt.Cat.</v>
      </c>
      <c r="E4" s="195" t="s">
        <v>61</v>
      </c>
      <c r="F4" s="195"/>
      <c r="G4" s="125" t="s">
        <v>20</v>
      </c>
      <c r="H4" s="124"/>
      <c r="I4" s="196"/>
      <c r="J4" s="197"/>
      <c r="K4" s="197"/>
      <c r="L4" s="124"/>
      <c r="M4" s="123"/>
    </row>
    <row r="5" spans="2:18" x14ac:dyDescent="0.15">
      <c r="B5" s="83" t="str">
        <f>IF(AND(Data!$N$20=1,Data!B3&lt;&gt;""),Data!B3,IF(AND(Data!$N$20=2,Data!C3&lt;&gt;""),Data!C3,IF(AND(Data!$N$20=3,Data!D3&lt;&gt;""),Data!D3,IF(AND(Data!$N$20=4,Data!E3&lt;&gt;""),Data!E3,IF(AND(Data!$N$20=5,Data!F3&lt;&gt;""),Data!F3,IF(AND(Data!$N$20=6,Data!G3&lt;&gt;""),Data!G3,IF(AND(Data!$N$20=7,Data!H3&lt;&gt;""),Data!H3,IF(AND(Data!$N$20=8,Data!I3&lt;&gt;""),Data!I3,IF(AND(Data!$N$20=9,Data!J3&lt;&gt;""),Data!J3,IF(AND(Data!$N$20=10,Data!K3&lt;&gt;""),Data!K3,""))))))))))</f>
        <v>M</v>
      </c>
      <c r="C5" s="83" t="str">
        <f>IF(AND(Data!$N$27=1,Data!B3&lt;&gt;""),Data!B3,IF(AND(Data!$N$27=2,Data!C3&lt;&gt;""),Data!C3,IF(AND(Data!$N$27=3,Data!D3&lt;&gt;""),Data!D3,IF(AND(Data!$N$27=4,Data!E3&lt;&gt;""),Data!E3,IF(AND(Data!$N$27=5,Data!F3&lt;&gt;""),Data!F3,IF(AND(Data!$N$27=6,Data!G3&lt;&gt;""),Data!G3,IF(AND(Data!$N$27=7,Data!H3&lt;&gt;""),Data!H3,IF(AND(Data!$N$27=8,Data!I3&lt;&gt;""),Data!I3,IF(AND(Data!$N$27=9,Data!J3&lt;&gt;""),Data!J3,IF(AND(Data!$N$27=10,Data!K3&lt;&gt;""),Data!K3,""))))))))))</f>
        <v>Low</v>
      </c>
      <c r="E5" s="93" t="s">
        <v>60</v>
      </c>
      <c r="F5" s="93" t="s">
        <v>59</v>
      </c>
      <c r="G5" s="122"/>
      <c r="H5" s="121" t="str">
        <f>IF(F6&lt;&gt;"",F6,"")</f>
        <v/>
      </c>
      <c r="I5" s="121" t="str">
        <f>IF(F7&lt;&gt;"",F7,"")</f>
        <v/>
      </c>
      <c r="J5" s="121" t="str">
        <f>IF(F8&lt;&gt;"",F8,"")</f>
        <v/>
      </c>
      <c r="K5" s="127" t="str">
        <f>IF(F9&lt;&gt;"",F9,"")</f>
        <v/>
      </c>
      <c r="L5" s="121" t="str">
        <f>IF(F10&lt;&gt;"",F10,"")</f>
        <v/>
      </c>
      <c r="M5" s="121" t="s">
        <v>56</v>
      </c>
    </row>
    <row r="6" spans="2:18" x14ac:dyDescent="0.15">
      <c r="B6" s="83" t="str">
        <f>IF(AND(Data!$N$20=1,Data!B4&lt;&gt;""),Data!B4,IF(AND(Data!$N$20=2,Data!C4&lt;&gt;""),Data!C4,IF(AND(Data!$N$20=3,Data!D4&lt;&gt;""),Data!D4,IF(AND(Data!$N$20=4,Data!E4&lt;&gt;""),Data!E4,IF(AND(Data!$N$20=5,Data!F4&lt;&gt;""),Data!F4,IF(AND(Data!$N$20=6,Data!G4&lt;&gt;""),Data!G4,IF(AND(Data!$N$20=7,Data!H4&lt;&gt;""),Data!H4,IF(AND(Data!$N$20=8,Data!I4&lt;&gt;""),Data!I4,IF(AND(Data!$N$20=9,Data!J4&lt;&gt;""),Data!J4,IF(AND(Data!$N$20=10,Data!K4&lt;&gt;""),Data!K4,""))))))))))</f>
        <v>M</v>
      </c>
      <c r="C6" s="83" t="str">
        <f>IF(AND(Data!$N$27=1,Data!B4&lt;&gt;""),Data!B4,IF(AND(Data!$N$27=2,Data!C4&lt;&gt;""),Data!C4,IF(AND(Data!$N$27=3,Data!D4&lt;&gt;""),Data!D4,IF(AND(Data!$N$27=4,Data!E4&lt;&gt;""),Data!E4,IF(AND(Data!$N$27=5,Data!F4&lt;&gt;""),Data!F4,IF(AND(Data!$N$27=6,Data!G4&lt;&gt;""),Data!G4,IF(AND(Data!$N$27=7,Data!H4&lt;&gt;""),Data!H4,IF(AND(Data!$N$27=8,Data!I4&lt;&gt;""),Data!I4,IF(AND(Data!$N$27=9,Data!J4&lt;&gt;""),Data!J4,IF(AND(Data!$N$27=10,Data!K4&lt;&gt;""),Data!K4,""))))))))))</f>
        <v>Low</v>
      </c>
      <c r="E6" s="83" t="str">
        <f>IF(AND(Data!$N$20&lt;&gt;"",Data!M22&lt;&gt;""),Data!M22,"")</f>
        <v/>
      </c>
      <c r="F6" s="83" t="str">
        <f>IF(AND(Data!$N$27&lt;&gt;"",Data!M29&lt;&gt;""),Data!M29,"")</f>
        <v/>
      </c>
      <c r="G6" s="126" t="str">
        <f>IF(E6&lt;&gt;"",E6,"")</f>
        <v/>
      </c>
      <c r="H6" s="120" t="str">
        <f>IF(AND(E6&lt;&gt;"",$F$6&lt;&gt;""),(COUNTIFS($B$5:$B$307,E6,$C$5:$C$307,$F$6)),"")</f>
        <v/>
      </c>
      <c r="I6" s="120" t="str">
        <f>IF(AND(E6&lt;&gt;"",$F$7&lt;&gt;""),(COUNTIFS($B$5:$B$307,E6,$C$5:$C$307,$F$7)),"")</f>
        <v/>
      </c>
      <c r="J6" s="120" t="str">
        <f>IF(AND(E6&lt;&gt;"",$F$8&lt;&gt;""),(COUNTIFS($B$5:$B$307,E6,$C$5:$C$307,$F$8)),"")</f>
        <v/>
      </c>
      <c r="K6" s="120" t="str">
        <f>IF(AND(E6&lt;&gt;"",$F$9&lt;&gt;""),(COUNTIFS($B$5:$B$307,E6,$C$5:$C$307,$F$9)),"")</f>
        <v/>
      </c>
      <c r="L6" s="120" t="str">
        <f>IF(AND(E6&lt;&gt;"",$F$10&lt;&gt;""),(COUNTIFS($B$5:$B$307,E6,$C$5:$C$307,$F$10)),"")</f>
        <v/>
      </c>
      <c r="M6" s="84" t="str">
        <f t="shared" ref="M6:M11" si="0">IF(SUM(H6:L6)&lt;&gt;0,SUM(H6:L6),"")</f>
        <v/>
      </c>
    </row>
    <row r="7" spans="2:18" x14ac:dyDescent="0.15">
      <c r="B7" s="83" t="str">
        <f>IF(AND(Data!$N$20=1,Data!B5&lt;&gt;""),Data!B5,IF(AND(Data!$N$20=2,Data!C5&lt;&gt;""),Data!C5,IF(AND(Data!$N$20=3,Data!D5&lt;&gt;""),Data!D5,IF(AND(Data!$N$20=4,Data!E5&lt;&gt;""),Data!E5,IF(AND(Data!$N$20=5,Data!F5&lt;&gt;""),Data!F5,IF(AND(Data!$N$20=6,Data!G5&lt;&gt;""),Data!G5,IF(AND(Data!$N$20=7,Data!H5&lt;&gt;""),Data!H5,IF(AND(Data!$N$20=8,Data!I5&lt;&gt;""),Data!I5,IF(AND(Data!$N$20=9,Data!J5&lt;&gt;""),Data!J5,IF(AND(Data!$N$20=10,Data!K5&lt;&gt;""),Data!K5,""))))))))))</f>
        <v>M</v>
      </c>
      <c r="C7" s="83" t="str">
        <f>IF(AND(Data!$N$27=1,Data!B5&lt;&gt;""),Data!B5,IF(AND(Data!$N$27=2,Data!C5&lt;&gt;""),Data!C5,IF(AND(Data!$N$27=3,Data!D5&lt;&gt;""),Data!D5,IF(AND(Data!$N$27=4,Data!E5&lt;&gt;""),Data!E5,IF(AND(Data!$N$27=5,Data!F5&lt;&gt;""),Data!F5,IF(AND(Data!$N$27=6,Data!G5&lt;&gt;""),Data!G5,IF(AND(Data!$N$27=7,Data!H5&lt;&gt;""),Data!H5,IF(AND(Data!$N$27=8,Data!I5&lt;&gt;""),Data!I5,IF(AND(Data!$N$27=9,Data!J5&lt;&gt;""),Data!J5,IF(AND(Data!$N$27=10,Data!K5&lt;&gt;""),Data!K5,""))))))))))</f>
        <v>Low</v>
      </c>
      <c r="E7" s="83" t="str">
        <f>IF(AND(Data!$N$20&lt;&gt;"",Data!M23&lt;&gt;""),Data!M23,"")</f>
        <v/>
      </c>
      <c r="F7" s="83" t="str">
        <f>IF(AND(Data!$N$27&lt;&gt;"",Data!M30&lt;&gt;""),Data!M30,"")</f>
        <v/>
      </c>
      <c r="G7" s="93" t="str">
        <f>IF(E7&lt;&gt;"",E7,"")</f>
        <v/>
      </c>
      <c r="H7" s="120" t="str">
        <f>IF(AND(E7&lt;&gt;"",$F$6&lt;&gt;""),(COUNTIFS($B$5:$B$307,E7,$C$5:$C$307,$F$6)),"")</f>
        <v/>
      </c>
      <c r="I7" s="120" t="str">
        <f>IF(AND(E7&lt;&gt;"",$F$7&lt;&gt;""),(COUNTIFS($B$5:$B$307,E7,$C$5:$C$307,$F$7)),"")</f>
        <v/>
      </c>
      <c r="J7" s="120" t="str">
        <f>IF(AND(E7&lt;&gt;"",$F$8&lt;&gt;""),(COUNTIFS($B$5:$B$307,E7,$C$5:$C$307,$F$8)),"")</f>
        <v/>
      </c>
      <c r="K7" s="120" t="str">
        <f>IF(AND(E7&lt;&gt;"",$F$9&lt;&gt;""),(COUNTIFS($B$5:$B$307,E7,$C$5:$C$307,$F$9)),"")</f>
        <v/>
      </c>
      <c r="L7" s="120" t="str">
        <f>IF(AND(E7&lt;&gt;"",$F$10&lt;&gt;""),(COUNTIFS($B$5:$B$307,E7,$C$5:$C$307,$F$10)),"")</f>
        <v/>
      </c>
      <c r="M7" s="84" t="str">
        <f t="shared" si="0"/>
        <v/>
      </c>
    </row>
    <row r="8" spans="2:18" x14ac:dyDescent="0.15">
      <c r="B8" s="83" t="str">
        <f>IF(AND(Data!$N$20=1,Data!B6&lt;&gt;""),Data!B6,IF(AND(Data!$N$20=2,Data!C6&lt;&gt;""),Data!C6,IF(AND(Data!$N$20=3,Data!D6&lt;&gt;""),Data!D6,IF(AND(Data!$N$20=4,Data!E6&lt;&gt;""),Data!E6,IF(AND(Data!$N$20=5,Data!F6&lt;&gt;""),Data!F6,IF(AND(Data!$N$20=6,Data!G6&lt;&gt;""),Data!G6,IF(AND(Data!$N$20=7,Data!H6&lt;&gt;""),Data!H6,IF(AND(Data!$N$20=8,Data!I6&lt;&gt;""),Data!I6,IF(AND(Data!$N$20=9,Data!J6&lt;&gt;""),Data!J6,IF(AND(Data!$N$20=10,Data!K6&lt;&gt;""),Data!K6,""))))))))))</f>
        <v>M</v>
      </c>
      <c r="C8" s="83" t="str">
        <f>IF(AND(Data!$N$27=1,Data!B6&lt;&gt;""),Data!B6,IF(AND(Data!$N$27=2,Data!C6&lt;&gt;""),Data!C6,IF(AND(Data!$N$27=3,Data!D6&lt;&gt;""),Data!D6,IF(AND(Data!$N$27=4,Data!E6&lt;&gt;""),Data!E6,IF(AND(Data!$N$27=5,Data!F6&lt;&gt;""),Data!F6,IF(AND(Data!$N$27=6,Data!G6&lt;&gt;""),Data!G6,IF(AND(Data!$N$27=7,Data!H6&lt;&gt;""),Data!H6,IF(AND(Data!$N$27=8,Data!I6&lt;&gt;""),Data!I6,IF(AND(Data!$N$27=9,Data!J6&lt;&gt;""),Data!J6,IF(AND(Data!$N$27=10,Data!K6&lt;&gt;""),Data!K6,""))))))))))</f>
        <v>Low</v>
      </c>
      <c r="E8" s="83" t="str">
        <f>IF(AND(Data!$N$20&lt;&gt;"",Data!M24&lt;&gt;""),Data!M24,"")</f>
        <v/>
      </c>
      <c r="F8" s="83" t="str">
        <f>IF(AND(Data!$N$27&lt;&gt;"",Data!M31&lt;&gt;""),Data!M31,"")</f>
        <v/>
      </c>
      <c r="G8" s="93" t="str">
        <f>IF(E8&lt;&gt;"",E8,"")</f>
        <v/>
      </c>
      <c r="H8" s="120" t="str">
        <f>IF(AND(E8&lt;&gt;"",$F$6&lt;&gt;""),(COUNTIFS($B$5:$B$307,E8,$C$5:$C$307,$F$6)),"")</f>
        <v/>
      </c>
      <c r="I8" s="120" t="str">
        <f>IF(AND(E8&lt;&gt;"",$F$7&lt;&gt;""),(COUNTIFS($B$5:$B$307,E8,$C$5:$C$307,$F$7)),"")</f>
        <v/>
      </c>
      <c r="J8" s="120" t="str">
        <f>IF(AND(E8&lt;&gt;"",$F$8&lt;&gt;""),(COUNTIFS($B$5:$B$307,E8,$C$5:$C$307,$F$8)),"")</f>
        <v/>
      </c>
      <c r="K8" s="120" t="str">
        <f>IF(AND(E8&lt;&gt;"",$F$9&lt;&gt;""),(COUNTIFS($B$5:$B$307,E8,$C$5:$C$307,$F$9)),"")</f>
        <v/>
      </c>
      <c r="L8" s="120" t="str">
        <f>IF(AND(E8&lt;&gt;"",$F$10&lt;&gt;""),(COUNTIFS($B$5:$B$307,E8,$C$5:$C$307,$F$10)),"")</f>
        <v/>
      </c>
      <c r="M8" s="84" t="str">
        <f t="shared" si="0"/>
        <v/>
      </c>
    </row>
    <row r="9" spans="2:18" x14ac:dyDescent="0.15">
      <c r="B9" s="83" t="str">
        <f>IF(AND(Data!$N$20=1,Data!B7&lt;&gt;""),Data!B7,IF(AND(Data!$N$20=2,Data!C7&lt;&gt;""),Data!C7,IF(AND(Data!$N$20=3,Data!D7&lt;&gt;""),Data!D7,IF(AND(Data!$N$20=4,Data!E7&lt;&gt;""),Data!E7,IF(AND(Data!$N$20=5,Data!F7&lt;&gt;""),Data!F7,IF(AND(Data!$N$20=6,Data!G7&lt;&gt;""),Data!G7,IF(AND(Data!$N$20=7,Data!H7&lt;&gt;""),Data!H7,IF(AND(Data!$N$20=8,Data!I7&lt;&gt;""),Data!I7,IF(AND(Data!$N$20=9,Data!J7&lt;&gt;""),Data!J7,IF(AND(Data!$N$20=10,Data!K7&lt;&gt;""),Data!K7,""))))))))))</f>
        <v>M</v>
      </c>
      <c r="C9" s="83" t="str">
        <f>IF(AND(Data!$N$27=1,Data!B7&lt;&gt;""),Data!B7,IF(AND(Data!$N$27=2,Data!C7&lt;&gt;""),Data!C7,IF(AND(Data!$N$27=3,Data!D7&lt;&gt;""),Data!D7,IF(AND(Data!$N$27=4,Data!E7&lt;&gt;""),Data!E7,IF(AND(Data!$N$27=5,Data!F7&lt;&gt;""),Data!F7,IF(AND(Data!$N$27=6,Data!G7&lt;&gt;""),Data!G7,IF(AND(Data!$N$27=7,Data!H7&lt;&gt;""),Data!H7,IF(AND(Data!$N$27=8,Data!I7&lt;&gt;""),Data!I7,IF(AND(Data!$N$27=9,Data!J7&lt;&gt;""),Data!J7,IF(AND(Data!$N$27=10,Data!K7&lt;&gt;""),Data!K7,""))))))))))</f>
        <v>Low</v>
      </c>
      <c r="E9" s="83" t="str">
        <f>IF(AND(Data!$N$20&lt;&gt;"",Data!M25&lt;&gt;""),Data!M25,"")</f>
        <v/>
      </c>
      <c r="F9" s="83" t="str">
        <f>IF(AND(Data!$N$27&lt;&gt;"",Data!M32&lt;&gt;""),Data!M32,"")</f>
        <v/>
      </c>
      <c r="G9" s="93" t="str">
        <f>IF(E9&lt;&gt;"",E9,"")</f>
        <v/>
      </c>
      <c r="H9" s="120" t="str">
        <f>IF(AND(E9&lt;&gt;"",$F$6&lt;&gt;""),(COUNTIFS($B$5:$B$307,E9,$C$5:$C$307,$F$6)),"")</f>
        <v/>
      </c>
      <c r="I9" s="120" t="str">
        <f>IF(AND(E9&lt;&gt;"",$F$7&lt;&gt;""),(COUNTIFS($B$5:$B$307,E9,$C$5:$C$307,$F$7)),"")</f>
        <v/>
      </c>
      <c r="J9" s="120" t="str">
        <f>IF(AND(E9&lt;&gt;"",$F$8&lt;&gt;""),(COUNTIFS($B$5:$B$307,E9,$C$5:$C$307,$F$8)),"")</f>
        <v/>
      </c>
      <c r="K9" s="120" t="str">
        <f>IF(AND(E9&lt;&gt;"",$F$9&lt;&gt;""),(COUNTIFS($B$5:$B$307,E9,$C$5:$C$307,$F$9)),"")</f>
        <v/>
      </c>
      <c r="L9" s="120" t="str">
        <f>IF(AND(E9&lt;&gt;"",$F$10&lt;&gt;""),(COUNTIFS($B$5:$B$307,E9,$C$5:$C$307,$F$10)),"")</f>
        <v/>
      </c>
      <c r="M9" s="84" t="str">
        <f t="shared" si="0"/>
        <v/>
      </c>
    </row>
    <row r="10" spans="2:18" x14ac:dyDescent="0.15">
      <c r="B10" s="83" t="str">
        <f>IF(AND(Data!$N$20=1,Data!B8&lt;&gt;""),Data!B8,IF(AND(Data!$N$20=2,Data!C8&lt;&gt;""),Data!C8,IF(AND(Data!$N$20=3,Data!D8&lt;&gt;""),Data!D8,IF(AND(Data!$N$20=4,Data!E8&lt;&gt;""),Data!E8,IF(AND(Data!$N$20=5,Data!F8&lt;&gt;""),Data!F8,IF(AND(Data!$N$20=6,Data!G8&lt;&gt;""),Data!G8,IF(AND(Data!$N$20=7,Data!H8&lt;&gt;""),Data!H8,IF(AND(Data!$N$20=8,Data!I8&lt;&gt;""),Data!I8,IF(AND(Data!$N$20=9,Data!J8&lt;&gt;""),Data!J8,IF(AND(Data!$N$20=10,Data!K8&lt;&gt;""),Data!K8,""))))))))))</f>
        <v>M</v>
      </c>
      <c r="C10" s="83" t="str">
        <f>IF(AND(Data!$N$27=1,Data!B8&lt;&gt;""),Data!B8,IF(AND(Data!$N$27=2,Data!C8&lt;&gt;""),Data!C8,IF(AND(Data!$N$27=3,Data!D8&lt;&gt;""),Data!D8,IF(AND(Data!$N$27=4,Data!E8&lt;&gt;""),Data!E8,IF(AND(Data!$N$27=5,Data!F8&lt;&gt;""),Data!F8,IF(AND(Data!$N$27=6,Data!G8&lt;&gt;""),Data!G8,IF(AND(Data!$N$27=7,Data!H8&lt;&gt;""),Data!H8,IF(AND(Data!$N$27=8,Data!I8&lt;&gt;""),Data!I8,IF(AND(Data!$N$27=9,Data!J8&lt;&gt;""),Data!J8,IF(AND(Data!$N$27=10,Data!K8&lt;&gt;""),Data!K8,""))))))))))</f>
        <v>Low</v>
      </c>
      <c r="E10" s="83" t="str">
        <f>IF(AND(Data!$N$20&lt;&gt;"",Data!M26&lt;&gt;""),Data!M26,"")</f>
        <v/>
      </c>
      <c r="F10" s="83" t="str">
        <f>IF(AND(Data!$N$27&lt;&gt;"",Data!M33&lt;&gt;""),Data!M33,"")</f>
        <v/>
      </c>
      <c r="G10" s="93" t="str">
        <f>IF(E10&lt;&gt;"",E10,"")</f>
        <v/>
      </c>
      <c r="H10" s="120" t="str">
        <f>IF(AND(E10&lt;&gt;"",$F$6&lt;&gt;""),(COUNTIFS($B$5:$B$307,E10,$C$5:$C$307,$F$6)),"")</f>
        <v/>
      </c>
      <c r="I10" s="120" t="str">
        <f>IF(AND(E10&lt;&gt;"",$F$7&lt;&gt;""),(COUNTIFS($B$5:$B$307,E10,$C$5:$C$307,$F$7)),"")</f>
        <v/>
      </c>
      <c r="J10" s="120" t="str">
        <f>IF(AND(E10&lt;&gt;"",$F$8&lt;&gt;""),(COUNTIFS($B$5:$B$307,E10,$C$5:$C$307,$F$8)),"")</f>
        <v/>
      </c>
      <c r="K10" s="120" t="str">
        <f>IF(AND(E10&lt;&gt;"",$F$9&lt;&gt;""),(COUNTIFS($B$5:$B$307,E10,$C$5:$C$307,$F$9)),"")</f>
        <v/>
      </c>
      <c r="L10" s="120" t="str">
        <f>IF(AND(E10&lt;&gt;"",$F$10&lt;&gt;""),(COUNTIFS($B$5:$B$307,E10,$C$5:$C$307,$F$10)),"")</f>
        <v/>
      </c>
      <c r="M10" s="84" t="str">
        <f t="shared" si="0"/>
        <v/>
      </c>
    </row>
    <row r="11" spans="2:18" x14ac:dyDescent="0.15">
      <c r="B11" s="83" t="str">
        <f>IF(AND(Data!$N$20=1,Data!B9&lt;&gt;""),Data!B9,IF(AND(Data!$N$20=2,Data!C9&lt;&gt;""),Data!C9,IF(AND(Data!$N$20=3,Data!D9&lt;&gt;""),Data!D9,IF(AND(Data!$N$20=4,Data!E9&lt;&gt;""),Data!E9,IF(AND(Data!$N$20=5,Data!F9&lt;&gt;""),Data!F9,IF(AND(Data!$N$20=6,Data!G9&lt;&gt;""),Data!G9,IF(AND(Data!$N$20=7,Data!H9&lt;&gt;""),Data!H9,IF(AND(Data!$N$20=8,Data!I9&lt;&gt;""),Data!I9,IF(AND(Data!$N$20=9,Data!J9&lt;&gt;""),Data!J9,IF(AND(Data!$N$20=10,Data!K9&lt;&gt;""),Data!K9,""))))))))))</f>
        <v>M</v>
      </c>
      <c r="C11" s="83" t="str">
        <f>IF(AND(Data!$N$27=1,Data!B9&lt;&gt;""),Data!B9,IF(AND(Data!$N$27=2,Data!C9&lt;&gt;""),Data!C9,IF(AND(Data!$N$27=3,Data!D9&lt;&gt;""),Data!D9,IF(AND(Data!$N$27=4,Data!E9&lt;&gt;""),Data!E9,IF(AND(Data!$N$27=5,Data!F9&lt;&gt;""),Data!F9,IF(AND(Data!$N$27=6,Data!G9&lt;&gt;""),Data!G9,IF(AND(Data!$N$27=7,Data!H9&lt;&gt;""),Data!H9,IF(AND(Data!$N$27=8,Data!I9&lt;&gt;""),Data!I9,IF(AND(Data!$N$27=9,Data!J9&lt;&gt;""),Data!J9,IF(AND(Data!$N$27=10,Data!K9&lt;&gt;""),Data!K9,""))))))))))</f>
        <v>Low</v>
      </c>
      <c r="G11" s="93" t="s">
        <v>56</v>
      </c>
      <c r="H11" s="119" t="str">
        <f>IF(SUM(H6:H10)&lt;&gt;0,SUM(H6:H10),"")</f>
        <v/>
      </c>
      <c r="I11" s="119" t="str">
        <f>IF(SUM(I6:I10)&lt;&gt;0,SUM(I6:I10),"")</f>
        <v/>
      </c>
      <c r="J11" s="119" t="str">
        <f>IF(SUM(J6:J10)&lt;&gt;0,SUM(J6:J10),"")</f>
        <v/>
      </c>
      <c r="K11" s="119" t="str">
        <f>IF(SUM(K6:K10)&lt;&gt;0,SUM(K6:K10),"")</f>
        <v/>
      </c>
      <c r="L11" s="119" t="str">
        <f>IF(SUM(L6:L10)&lt;&gt;0,SUM(L6:L10),"")</f>
        <v/>
      </c>
      <c r="M11" s="119" t="str">
        <f t="shared" si="0"/>
        <v/>
      </c>
    </row>
    <row r="12" spans="2:18" x14ac:dyDescent="0.15">
      <c r="B12" s="83" t="str">
        <f>IF(AND(Data!$N$20=1,Data!B10&lt;&gt;""),Data!B10,IF(AND(Data!$N$20=2,Data!C10&lt;&gt;""),Data!C10,IF(AND(Data!$N$20=3,Data!D10&lt;&gt;""),Data!D10,IF(AND(Data!$N$20=4,Data!E10&lt;&gt;""),Data!E10,IF(AND(Data!$N$20=5,Data!F10&lt;&gt;""),Data!F10,IF(AND(Data!$N$20=6,Data!G10&lt;&gt;""),Data!G10,IF(AND(Data!$N$20=7,Data!H10&lt;&gt;""),Data!H10,IF(AND(Data!$N$20=8,Data!I10&lt;&gt;""),Data!I10,IF(AND(Data!$N$20=9,Data!J10&lt;&gt;""),Data!J10,IF(AND(Data!$N$20=10,Data!K10&lt;&gt;""),Data!K10,""))))))))))</f>
        <v>M</v>
      </c>
      <c r="C12" s="83" t="str">
        <f>IF(AND(Data!$N$27=1,Data!B10&lt;&gt;""),Data!B10,IF(AND(Data!$N$27=2,Data!C10&lt;&gt;""),Data!C10,IF(AND(Data!$N$27=3,Data!D10&lt;&gt;""),Data!D10,IF(AND(Data!$N$27=4,Data!E10&lt;&gt;""),Data!E10,IF(AND(Data!$N$27=5,Data!F10&lt;&gt;""),Data!F10,IF(AND(Data!$N$27=6,Data!G10&lt;&gt;""),Data!G10,IF(AND(Data!$N$27=7,Data!H10&lt;&gt;""),Data!H10,IF(AND(Data!$N$27=8,Data!I10&lt;&gt;""),Data!I10,IF(AND(Data!$N$27=9,Data!J10&lt;&gt;""),Data!J10,IF(AND(Data!$N$27=10,Data!K10&lt;&gt;""),Data!K10,""))))))))))</f>
        <v>Low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2:18" x14ac:dyDescent="0.15">
      <c r="B13" s="83" t="str">
        <f>IF(AND(Data!$N$20=1,Data!B11&lt;&gt;""),Data!B11,IF(AND(Data!$N$20=2,Data!C11&lt;&gt;""),Data!C11,IF(AND(Data!$N$20=3,Data!D11&lt;&gt;""),Data!D11,IF(AND(Data!$N$20=4,Data!E11&lt;&gt;""),Data!E11,IF(AND(Data!$N$20=5,Data!F11&lt;&gt;""),Data!F11,IF(AND(Data!$N$20=6,Data!G11&lt;&gt;""),Data!G11,IF(AND(Data!$N$20=7,Data!H11&lt;&gt;""),Data!H11,IF(AND(Data!$N$20=8,Data!I11&lt;&gt;""),Data!I11,IF(AND(Data!$N$20=9,Data!J11&lt;&gt;""),Data!J11,IF(AND(Data!$N$20=10,Data!K11&lt;&gt;""),Data!K11,""))))))))))</f>
        <v>M</v>
      </c>
      <c r="C13" s="83" t="str">
        <f>IF(AND(Data!$N$27=1,Data!B11&lt;&gt;""),Data!B11,IF(AND(Data!$N$27=2,Data!C11&lt;&gt;""),Data!C11,IF(AND(Data!$N$27=3,Data!D11&lt;&gt;""),Data!D11,IF(AND(Data!$N$27=4,Data!E11&lt;&gt;""),Data!E11,IF(AND(Data!$N$27=5,Data!F11&lt;&gt;""),Data!F11,IF(AND(Data!$N$27=6,Data!G11&lt;&gt;""),Data!G11,IF(AND(Data!$N$27=7,Data!H11&lt;&gt;""),Data!H11,IF(AND(Data!$N$27=8,Data!I11&lt;&gt;""),Data!I11,IF(AND(Data!$N$27=9,Data!J11&lt;&gt;""),Data!J11,IF(AND(Data!$N$27=10,Data!K11&lt;&gt;""),Data!K11,""))))))))))</f>
        <v>Low</v>
      </c>
      <c r="D13" s="106"/>
      <c r="E13" s="106"/>
      <c r="F13" s="106"/>
      <c r="G13" s="118" t="s">
        <v>58</v>
      </c>
      <c r="H13" s="117"/>
      <c r="I13" s="198"/>
      <c r="J13" s="199"/>
      <c r="K13" s="200"/>
      <c r="L13" s="116"/>
      <c r="M13" s="115"/>
      <c r="R13" s="114"/>
    </row>
    <row r="14" spans="2:18" x14ac:dyDescent="0.15">
      <c r="B14" s="83" t="str">
        <f>IF(AND(Data!$N$20=1,Data!B12&lt;&gt;""),Data!B12,IF(AND(Data!$N$20=2,Data!C12&lt;&gt;""),Data!C12,IF(AND(Data!$N$20=3,Data!D12&lt;&gt;""),Data!D12,IF(AND(Data!$N$20=4,Data!E12&lt;&gt;""),Data!E12,IF(AND(Data!$N$20=5,Data!F12&lt;&gt;""),Data!F12,IF(AND(Data!$N$20=6,Data!G12&lt;&gt;""),Data!G12,IF(AND(Data!$N$20=7,Data!H12&lt;&gt;""),Data!H12,IF(AND(Data!$N$20=8,Data!I12&lt;&gt;""),Data!I12,IF(AND(Data!$N$20=9,Data!J12&lt;&gt;""),Data!J12,IF(AND(Data!$N$20=10,Data!K12&lt;&gt;""),Data!K12,""))))))))))</f>
        <v>M</v>
      </c>
      <c r="C14" s="83" t="str">
        <f>IF(AND(Data!$N$27=1,Data!B12&lt;&gt;""),Data!B12,IF(AND(Data!$N$27=2,Data!C12&lt;&gt;""),Data!C12,IF(AND(Data!$N$27=3,Data!D12&lt;&gt;""),Data!D12,IF(AND(Data!$N$27=4,Data!E12&lt;&gt;""),Data!E12,IF(AND(Data!$N$27=5,Data!F12&lt;&gt;""),Data!F12,IF(AND(Data!$N$27=6,Data!G12&lt;&gt;""),Data!G12,IF(AND(Data!$N$27=7,Data!H12&lt;&gt;""),Data!H12,IF(AND(Data!$N$27=8,Data!I12&lt;&gt;""),Data!I12,IF(AND(Data!$N$27=9,Data!J12&lt;&gt;""),Data!J12,IF(AND(Data!$N$27=10,Data!K12&lt;&gt;""),Data!K12,""))))))))))</f>
        <v>Low</v>
      </c>
      <c r="D14" s="106"/>
      <c r="E14" s="106"/>
      <c r="F14" s="106"/>
      <c r="G14" s="108"/>
      <c r="H14" s="93" t="str">
        <f>IF(H11&lt;&gt;"",H5,"")</f>
        <v/>
      </c>
      <c r="I14" s="93" t="str">
        <f>IF(I11&lt;&gt;"",I5,"")</f>
        <v/>
      </c>
      <c r="J14" s="93" t="str">
        <f>IF(J11&lt;&gt;"",J5,"")</f>
        <v/>
      </c>
      <c r="K14" s="93" t="str">
        <f>IF(K11&lt;&gt;"",K5,"")</f>
        <v/>
      </c>
      <c r="L14" s="93" t="str">
        <f>IF(L11&lt;&gt;"",L5,"")</f>
        <v/>
      </c>
      <c r="M14" s="93" t="s">
        <v>57</v>
      </c>
      <c r="N14" s="106"/>
      <c r="O14" s="106"/>
    </row>
    <row r="15" spans="2:18" x14ac:dyDescent="0.15">
      <c r="B15" s="83" t="str">
        <f>IF(AND(Data!$N$20=1,Data!B13&lt;&gt;""),Data!B13,IF(AND(Data!$N$20=2,Data!C13&lt;&gt;""),Data!C13,IF(AND(Data!$N$20=3,Data!D13&lt;&gt;""),Data!D13,IF(AND(Data!$N$20=4,Data!E13&lt;&gt;""),Data!E13,IF(AND(Data!$N$20=5,Data!F13&lt;&gt;""),Data!F13,IF(AND(Data!$N$20=6,Data!G13&lt;&gt;""),Data!G13,IF(AND(Data!$N$20=7,Data!H13&lt;&gt;""),Data!H13,IF(AND(Data!$N$20=8,Data!I13&lt;&gt;""),Data!I13,IF(AND(Data!$N$20=9,Data!J13&lt;&gt;""),Data!J13,IF(AND(Data!$N$20=10,Data!K13&lt;&gt;""),Data!K13,""))))))))))</f>
        <v>M</v>
      </c>
      <c r="C15" s="83" t="str">
        <f>IF(AND(Data!$N$27=1,Data!B13&lt;&gt;""),Data!B13,IF(AND(Data!$N$27=2,Data!C13&lt;&gt;""),Data!C13,IF(AND(Data!$N$27=3,Data!D13&lt;&gt;""),Data!D13,IF(AND(Data!$N$27=4,Data!E13&lt;&gt;""),Data!E13,IF(AND(Data!$N$27=5,Data!F13&lt;&gt;""),Data!F13,IF(AND(Data!$N$27=6,Data!G13&lt;&gt;""),Data!G13,IF(AND(Data!$N$27=7,Data!H13&lt;&gt;""),Data!H13,IF(AND(Data!$N$27=8,Data!I13&lt;&gt;""),Data!I13,IF(AND(Data!$N$27=9,Data!J13&lt;&gt;""),Data!J13,IF(AND(Data!$N$27=10,Data!K13&lt;&gt;""),Data!K13,""))))))))))</f>
        <v>Low</v>
      </c>
      <c r="D15" s="106"/>
      <c r="E15" s="106"/>
      <c r="F15" s="106"/>
      <c r="G15" s="93" t="str">
        <f>IF(M6&lt;&gt;"",G6,"")</f>
        <v/>
      </c>
      <c r="H15" s="107" t="str">
        <f t="shared" ref="H15:L19" si="1">IF(H6&lt;&gt;"",H6/$M$11,"")</f>
        <v/>
      </c>
      <c r="I15" s="107" t="str">
        <f t="shared" si="1"/>
        <v/>
      </c>
      <c r="J15" s="107" t="str">
        <f t="shared" si="1"/>
        <v/>
      </c>
      <c r="K15" s="107" t="str">
        <f t="shared" si="1"/>
        <v/>
      </c>
      <c r="L15" s="107" t="str">
        <f t="shared" si="1"/>
        <v/>
      </c>
      <c r="M15" s="113" t="str">
        <f t="shared" ref="M15:M20" si="2">IF(SUM(H15:L15)&lt;&gt;0,SUM(H15:L15),"")</f>
        <v/>
      </c>
      <c r="N15" s="106"/>
      <c r="O15" s="106"/>
    </row>
    <row r="16" spans="2:18" x14ac:dyDescent="0.15">
      <c r="B16" s="83" t="str">
        <f>IF(AND(Data!$N$20=1,Data!B14&lt;&gt;""),Data!B14,IF(AND(Data!$N$20=2,Data!C14&lt;&gt;""),Data!C14,IF(AND(Data!$N$20=3,Data!D14&lt;&gt;""),Data!D14,IF(AND(Data!$N$20=4,Data!E14&lt;&gt;""),Data!E14,IF(AND(Data!$N$20=5,Data!F14&lt;&gt;""),Data!F14,IF(AND(Data!$N$20=6,Data!G14&lt;&gt;""),Data!G14,IF(AND(Data!$N$20=7,Data!H14&lt;&gt;""),Data!H14,IF(AND(Data!$N$20=8,Data!I14&lt;&gt;""),Data!I14,IF(AND(Data!$N$20=9,Data!J14&lt;&gt;""),Data!J14,IF(AND(Data!$N$20=10,Data!K14&lt;&gt;""),Data!K14,""))))))))))</f>
        <v>M</v>
      </c>
      <c r="C16" s="83" t="str">
        <f>IF(AND(Data!$N$27=1,Data!B14&lt;&gt;""),Data!B14,IF(AND(Data!$N$27=2,Data!C14&lt;&gt;""),Data!C14,IF(AND(Data!$N$27=3,Data!D14&lt;&gt;""),Data!D14,IF(AND(Data!$N$27=4,Data!E14&lt;&gt;""),Data!E14,IF(AND(Data!$N$27=5,Data!F14&lt;&gt;""),Data!F14,IF(AND(Data!$N$27=6,Data!G14&lt;&gt;""),Data!G14,IF(AND(Data!$N$27=7,Data!H14&lt;&gt;""),Data!H14,IF(AND(Data!$N$27=8,Data!I14&lt;&gt;""),Data!I14,IF(AND(Data!$N$27=9,Data!J14&lt;&gt;""),Data!J14,IF(AND(Data!$N$27=10,Data!K14&lt;&gt;""),Data!K14,""))))))))))</f>
        <v>Low</v>
      </c>
      <c r="D16" s="106"/>
      <c r="E16" s="106"/>
      <c r="F16" s="106"/>
      <c r="G16" s="93" t="str">
        <f>IF(M7&lt;&gt;"",G7,"")</f>
        <v/>
      </c>
      <c r="H16" s="107" t="str">
        <f t="shared" si="1"/>
        <v/>
      </c>
      <c r="I16" s="107" t="str">
        <f t="shared" si="1"/>
        <v/>
      </c>
      <c r="J16" s="107" t="str">
        <f t="shared" si="1"/>
        <v/>
      </c>
      <c r="K16" s="107" t="str">
        <f t="shared" si="1"/>
        <v/>
      </c>
      <c r="L16" s="107" t="str">
        <f t="shared" si="1"/>
        <v/>
      </c>
      <c r="M16" s="113" t="str">
        <f t="shared" si="2"/>
        <v/>
      </c>
      <c r="N16" s="106"/>
      <c r="O16" s="106"/>
    </row>
    <row r="17" spans="2:19" x14ac:dyDescent="0.15">
      <c r="B17" s="83" t="str">
        <f>IF(AND(Data!$N$20=1,Data!B15&lt;&gt;""),Data!B15,IF(AND(Data!$N$20=2,Data!C15&lt;&gt;""),Data!C15,IF(AND(Data!$N$20=3,Data!D15&lt;&gt;""),Data!D15,IF(AND(Data!$N$20=4,Data!E15&lt;&gt;""),Data!E15,IF(AND(Data!$N$20=5,Data!F15&lt;&gt;""),Data!F15,IF(AND(Data!$N$20=6,Data!G15&lt;&gt;""),Data!G15,IF(AND(Data!$N$20=7,Data!H15&lt;&gt;""),Data!H15,IF(AND(Data!$N$20=8,Data!I15&lt;&gt;""),Data!I15,IF(AND(Data!$N$20=9,Data!J15&lt;&gt;""),Data!J15,IF(AND(Data!$N$20=10,Data!K15&lt;&gt;""),Data!K15,""))))))))))</f>
        <v>M</v>
      </c>
      <c r="C17" s="83" t="str">
        <f>IF(AND(Data!$N$27=1,Data!B15&lt;&gt;""),Data!B15,IF(AND(Data!$N$27=2,Data!C15&lt;&gt;""),Data!C15,IF(AND(Data!$N$27=3,Data!D15&lt;&gt;""),Data!D15,IF(AND(Data!$N$27=4,Data!E15&lt;&gt;""),Data!E15,IF(AND(Data!$N$27=5,Data!F15&lt;&gt;""),Data!F15,IF(AND(Data!$N$27=6,Data!G15&lt;&gt;""),Data!G15,IF(AND(Data!$N$27=7,Data!H15&lt;&gt;""),Data!H15,IF(AND(Data!$N$27=8,Data!I15&lt;&gt;""),Data!I15,IF(AND(Data!$N$27=9,Data!J15&lt;&gt;""),Data!J15,IF(AND(Data!$N$27=10,Data!K15&lt;&gt;""),Data!K15,""))))))))))</f>
        <v>Low</v>
      </c>
      <c r="D17" s="106"/>
      <c r="E17" s="106"/>
      <c r="F17" s="106"/>
      <c r="G17" s="93" t="str">
        <f>IF(M8&lt;&gt;"",G8,"")</f>
        <v/>
      </c>
      <c r="H17" s="107" t="str">
        <f t="shared" si="1"/>
        <v/>
      </c>
      <c r="I17" s="107" t="str">
        <f t="shared" si="1"/>
        <v/>
      </c>
      <c r="J17" s="107" t="str">
        <f t="shared" si="1"/>
        <v/>
      </c>
      <c r="K17" s="107" t="str">
        <f t="shared" si="1"/>
        <v/>
      </c>
      <c r="L17" s="107" t="str">
        <f t="shared" si="1"/>
        <v/>
      </c>
      <c r="M17" s="113" t="str">
        <f t="shared" si="2"/>
        <v/>
      </c>
      <c r="N17" s="106"/>
      <c r="O17" s="106"/>
    </row>
    <row r="18" spans="2:19" ht="14" x14ac:dyDescent="0.15">
      <c r="B18" s="83" t="str">
        <f>IF(AND(Data!$N$20=1,Data!B16&lt;&gt;""),Data!B16,IF(AND(Data!$N$20=2,Data!C16&lt;&gt;""),Data!C16,IF(AND(Data!$N$20=3,Data!D16&lt;&gt;""),Data!D16,IF(AND(Data!$N$20=4,Data!E16&lt;&gt;""),Data!E16,IF(AND(Data!$N$20=5,Data!F16&lt;&gt;""),Data!F16,IF(AND(Data!$N$20=6,Data!G16&lt;&gt;""),Data!G16,IF(AND(Data!$N$20=7,Data!H16&lt;&gt;""),Data!H16,IF(AND(Data!$N$20=8,Data!I16&lt;&gt;""),Data!I16,IF(AND(Data!$N$20=9,Data!J16&lt;&gt;""),Data!J16,IF(AND(Data!$N$20=10,Data!K16&lt;&gt;""),Data!K16,""))))))))))</f>
        <v>M</v>
      </c>
      <c r="C18" s="83" t="str">
        <f>IF(AND(Data!$N$27=1,Data!B16&lt;&gt;""),Data!B16,IF(AND(Data!$N$27=2,Data!C16&lt;&gt;""),Data!C16,IF(AND(Data!$N$27=3,Data!D16&lt;&gt;""),Data!D16,IF(AND(Data!$N$27=4,Data!E16&lt;&gt;""),Data!E16,IF(AND(Data!$N$27=5,Data!F16&lt;&gt;""),Data!F16,IF(AND(Data!$N$27=6,Data!G16&lt;&gt;""),Data!G16,IF(AND(Data!$N$27=7,Data!H16&lt;&gt;""),Data!H16,IF(AND(Data!$N$27=8,Data!I16&lt;&gt;""),Data!I16,IF(AND(Data!$N$27=9,Data!J16&lt;&gt;""),Data!J16,IF(AND(Data!$N$27=10,Data!K16&lt;&gt;""),Data!K16,""))))))))))</f>
        <v>Low</v>
      </c>
      <c r="D18" s="106"/>
      <c r="E18" s="106"/>
      <c r="F18" s="106"/>
      <c r="G18" s="93" t="str">
        <f>IF(M9&lt;&gt;"",G9,"")</f>
        <v/>
      </c>
      <c r="H18" s="107" t="str">
        <f t="shared" si="1"/>
        <v/>
      </c>
      <c r="I18" s="107" t="str">
        <f t="shared" si="1"/>
        <v/>
      </c>
      <c r="J18" s="107" t="str">
        <f t="shared" si="1"/>
        <v/>
      </c>
      <c r="K18" s="107" t="str">
        <f t="shared" si="1"/>
        <v/>
      </c>
      <c r="L18" s="107" t="str">
        <f t="shared" si="1"/>
        <v/>
      </c>
      <c r="M18" s="113" t="str">
        <f t="shared" si="2"/>
        <v/>
      </c>
      <c r="N18" s="106"/>
      <c r="O18" s="201" t="s">
        <v>82</v>
      </c>
      <c r="P18" s="202"/>
      <c r="Q18" s="202"/>
      <c r="R18" s="202"/>
      <c r="S18" s="203"/>
    </row>
    <row r="19" spans="2:19" x14ac:dyDescent="0.15">
      <c r="B19" s="83" t="str">
        <f>IF(AND(Data!$N$20=1,Data!B17&lt;&gt;""),Data!B17,IF(AND(Data!$N$20=2,Data!C17&lt;&gt;""),Data!C17,IF(AND(Data!$N$20=3,Data!D17&lt;&gt;""),Data!D17,IF(AND(Data!$N$20=4,Data!E17&lt;&gt;""),Data!E17,IF(AND(Data!$N$20=5,Data!F17&lt;&gt;""),Data!F17,IF(AND(Data!$N$20=6,Data!G17&lt;&gt;""),Data!G17,IF(AND(Data!$N$20=7,Data!H17&lt;&gt;""),Data!H17,IF(AND(Data!$N$20=8,Data!I17&lt;&gt;""),Data!I17,IF(AND(Data!$N$20=9,Data!J17&lt;&gt;""),Data!J17,IF(AND(Data!$N$20=10,Data!K17&lt;&gt;""),Data!K17,""))))))))))</f>
        <v>M</v>
      </c>
      <c r="C19" s="83" t="str">
        <f>IF(AND(Data!$N$27=1,Data!B17&lt;&gt;""),Data!B17,IF(AND(Data!$N$27=2,Data!C17&lt;&gt;""),Data!C17,IF(AND(Data!$N$27=3,Data!D17&lt;&gt;""),Data!D17,IF(AND(Data!$N$27=4,Data!E17&lt;&gt;""),Data!E17,IF(AND(Data!$N$27=5,Data!F17&lt;&gt;""),Data!F17,IF(AND(Data!$N$27=6,Data!G17&lt;&gt;""),Data!G17,IF(AND(Data!$N$27=7,Data!H17&lt;&gt;""),Data!H17,IF(AND(Data!$N$27=8,Data!I17&lt;&gt;""),Data!I17,IF(AND(Data!$N$27=9,Data!J17&lt;&gt;""),Data!J17,IF(AND(Data!$N$27=10,Data!K17&lt;&gt;""),Data!K17,""))))))))))</f>
        <v>Low</v>
      </c>
      <c r="D19" s="106"/>
      <c r="E19" s="106"/>
      <c r="F19" s="106"/>
      <c r="G19" s="93" t="str">
        <f>IF(M10&lt;&gt;"",G10,"")</f>
        <v/>
      </c>
      <c r="H19" s="107" t="str">
        <f t="shared" si="1"/>
        <v/>
      </c>
      <c r="I19" s="107" t="str">
        <f t="shared" si="1"/>
        <v/>
      </c>
      <c r="J19" s="107" t="str">
        <f t="shared" si="1"/>
        <v/>
      </c>
      <c r="K19" s="107" t="str">
        <f t="shared" si="1"/>
        <v/>
      </c>
      <c r="L19" s="107" t="str">
        <f t="shared" si="1"/>
        <v/>
      </c>
      <c r="M19" s="113" t="str">
        <f t="shared" si="2"/>
        <v/>
      </c>
      <c r="N19" s="106"/>
    </row>
    <row r="20" spans="2:19" x14ac:dyDescent="0.15">
      <c r="B20" s="83" t="str">
        <f>IF(AND(Data!$N$20=1,Data!B18&lt;&gt;""),Data!B18,IF(AND(Data!$N$20=2,Data!C18&lt;&gt;""),Data!C18,IF(AND(Data!$N$20=3,Data!D18&lt;&gt;""),Data!D18,IF(AND(Data!$N$20=4,Data!E18&lt;&gt;""),Data!E18,IF(AND(Data!$N$20=5,Data!F18&lt;&gt;""),Data!F18,IF(AND(Data!$N$20=6,Data!G18&lt;&gt;""),Data!G18,IF(AND(Data!$N$20=7,Data!H18&lt;&gt;""),Data!H18,IF(AND(Data!$N$20=8,Data!I18&lt;&gt;""),Data!I18,IF(AND(Data!$N$20=9,Data!J18&lt;&gt;""),Data!J18,IF(AND(Data!$N$20=10,Data!K18&lt;&gt;""),Data!K18,""))))))))))</f>
        <v>M</v>
      </c>
      <c r="C20" s="83" t="str">
        <f>IF(AND(Data!$N$27=1,Data!B18&lt;&gt;""),Data!B18,IF(AND(Data!$N$27=2,Data!C18&lt;&gt;""),Data!C18,IF(AND(Data!$N$27=3,Data!D18&lt;&gt;""),Data!D18,IF(AND(Data!$N$27=4,Data!E18&lt;&gt;""),Data!E18,IF(AND(Data!$N$27=5,Data!F18&lt;&gt;""),Data!F18,IF(AND(Data!$N$27=6,Data!G18&lt;&gt;""),Data!G18,IF(AND(Data!$N$27=7,Data!H18&lt;&gt;""),Data!H18,IF(AND(Data!$N$27=8,Data!I18&lt;&gt;""),Data!I18,IF(AND(Data!$N$27=9,Data!J18&lt;&gt;""),Data!J18,IF(AND(Data!$N$27=10,Data!K18&lt;&gt;""),Data!K18,""))))))))))</f>
        <v>Low</v>
      </c>
      <c r="D20" s="106"/>
      <c r="E20" s="106"/>
      <c r="F20" s="106"/>
      <c r="G20" s="93" t="s">
        <v>57</v>
      </c>
      <c r="H20" s="113" t="str">
        <f>IF(SUM(H15:H19)&lt;&gt;0,SUM(H15:H19),"")</f>
        <v/>
      </c>
      <c r="I20" s="113" t="str">
        <f>IF(SUM(I15:I19)&lt;&gt;0,SUM(I15:I19),"")</f>
        <v/>
      </c>
      <c r="J20" s="113" t="str">
        <f>IF(SUM(J15:J19)&lt;&gt;0,SUM(J15:J19),"")</f>
        <v/>
      </c>
      <c r="K20" s="113" t="str">
        <f>IF(SUM(K15:K19)&lt;&gt;0,SUM(K15:K19),"")</f>
        <v/>
      </c>
      <c r="L20" s="113" t="str">
        <f>IF(SUM(L15:L19)&lt;&gt;0,SUM(L15:L19),"")</f>
        <v/>
      </c>
      <c r="M20" s="113" t="str">
        <f t="shared" si="2"/>
        <v/>
      </c>
      <c r="N20" s="106"/>
      <c r="O20" s="106"/>
    </row>
    <row r="21" spans="2:19" x14ac:dyDescent="0.15">
      <c r="B21" s="83" t="str">
        <f>IF(AND(Data!$N$20=1,Data!B19&lt;&gt;""),Data!B19,IF(AND(Data!$N$20=2,Data!C19&lt;&gt;""),Data!C19,IF(AND(Data!$N$20=3,Data!D19&lt;&gt;""),Data!D19,IF(AND(Data!$N$20=4,Data!E19&lt;&gt;""),Data!E19,IF(AND(Data!$N$20=5,Data!F19&lt;&gt;""),Data!F19,IF(AND(Data!$N$20=6,Data!G19&lt;&gt;""),Data!G19,IF(AND(Data!$N$20=7,Data!H19&lt;&gt;""),Data!H19,IF(AND(Data!$N$20=8,Data!I19&lt;&gt;""),Data!I19,IF(AND(Data!$N$20=9,Data!J19&lt;&gt;""),Data!J19,IF(AND(Data!$N$20=10,Data!K19&lt;&gt;""),Data!K19,""))))))))))</f>
        <v>F</v>
      </c>
      <c r="C21" s="83" t="str">
        <f>IF(AND(Data!$N$27=1,Data!B19&lt;&gt;""),Data!B19,IF(AND(Data!$N$27=2,Data!C19&lt;&gt;""),Data!C19,IF(AND(Data!$N$27=3,Data!D19&lt;&gt;""),Data!D19,IF(AND(Data!$N$27=4,Data!E19&lt;&gt;""),Data!E19,IF(AND(Data!$N$27=5,Data!F19&lt;&gt;""),Data!F19,IF(AND(Data!$N$27=6,Data!G19&lt;&gt;""),Data!G19,IF(AND(Data!$N$27=7,Data!H19&lt;&gt;""),Data!H19,IF(AND(Data!$N$27=8,Data!I19&lt;&gt;""),Data!I19,IF(AND(Data!$N$27=9,Data!J19&lt;&gt;""),Data!J19,IF(AND(Data!$N$27=10,Data!K19&lt;&gt;""),Data!K19,""))))))))))</f>
        <v>Low</v>
      </c>
      <c r="D21" s="106"/>
      <c r="E21" s="106"/>
      <c r="F21" s="106"/>
      <c r="G21" s="78"/>
      <c r="H21" s="78"/>
      <c r="I21" s="78"/>
      <c r="J21" s="78"/>
      <c r="K21" s="78"/>
      <c r="L21" s="78"/>
      <c r="M21" s="78"/>
      <c r="N21" s="106"/>
      <c r="O21" s="106"/>
    </row>
    <row r="22" spans="2:19" x14ac:dyDescent="0.15">
      <c r="B22" s="83" t="str">
        <f>IF(AND(Data!$N$20=1,Data!B20&lt;&gt;""),Data!B20,IF(AND(Data!$N$20=2,Data!C20&lt;&gt;""),Data!C20,IF(AND(Data!$N$20=3,Data!D20&lt;&gt;""),Data!D20,IF(AND(Data!$N$20=4,Data!E20&lt;&gt;""),Data!E20,IF(AND(Data!$N$20=5,Data!F20&lt;&gt;""),Data!F20,IF(AND(Data!$N$20=6,Data!G20&lt;&gt;""),Data!G20,IF(AND(Data!$N$20=7,Data!H20&lt;&gt;""),Data!H20,IF(AND(Data!$N$20=8,Data!I20&lt;&gt;""),Data!I20,IF(AND(Data!$N$20=9,Data!J20&lt;&gt;""),Data!J20,IF(AND(Data!$N$20=10,Data!K20&lt;&gt;""),Data!K20,""))))))))))</f>
        <v>F</v>
      </c>
      <c r="C22" s="83" t="str">
        <f>IF(AND(Data!$N$27=1,Data!B20&lt;&gt;""),Data!B20,IF(AND(Data!$N$27=2,Data!C20&lt;&gt;""),Data!C20,IF(AND(Data!$N$27=3,Data!D20&lt;&gt;""),Data!D20,IF(AND(Data!$N$27=4,Data!E20&lt;&gt;""),Data!E20,IF(AND(Data!$N$27=5,Data!F20&lt;&gt;""),Data!F20,IF(AND(Data!$N$27=6,Data!G20&lt;&gt;""),Data!G20,IF(AND(Data!$N$27=7,Data!H20&lt;&gt;""),Data!H20,IF(AND(Data!$N$27=8,Data!I20&lt;&gt;""),Data!I20,IF(AND(Data!$N$27=9,Data!J20&lt;&gt;""),Data!J20,IF(AND(Data!$N$27=10,Data!K20&lt;&gt;""),Data!K20,""))))))))))</f>
        <v>Low</v>
      </c>
      <c r="D22" s="106"/>
      <c r="E22" s="106"/>
      <c r="F22" s="106"/>
      <c r="G22" s="111" t="s">
        <v>80</v>
      </c>
      <c r="H22" s="110"/>
      <c r="I22" s="110"/>
      <c r="J22" s="110"/>
      <c r="K22" s="110"/>
      <c r="L22" s="110"/>
      <c r="M22" s="78"/>
      <c r="N22" s="106"/>
      <c r="O22" s="106"/>
    </row>
    <row r="23" spans="2:19" x14ac:dyDescent="0.15">
      <c r="B23" s="83" t="str">
        <f>IF(AND(Data!$N$20=1,Data!B21&lt;&gt;""),Data!B21,IF(AND(Data!$N$20=2,Data!C21&lt;&gt;""),Data!C21,IF(AND(Data!$N$20=3,Data!D21&lt;&gt;""),Data!D21,IF(AND(Data!$N$20=4,Data!E21&lt;&gt;""),Data!E21,IF(AND(Data!$N$20=5,Data!F21&lt;&gt;""),Data!F21,IF(AND(Data!$N$20=6,Data!G21&lt;&gt;""),Data!G21,IF(AND(Data!$N$20=7,Data!H21&lt;&gt;""),Data!H21,IF(AND(Data!$N$20=8,Data!I21&lt;&gt;""),Data!I21,IF(AND(Data!$N$20=9,Data!J21&lt;&gt;""),Data!J21,IF(AND(Data!$N$20=10,Data!K21&lt;&gt;""),Data!K21,""))))))))))</f>
        <v>M</v>
      </c>
      <c r="C23" s="83" t="str">
        <f>IF(AND(Data!$N$27=1,Data!B21&lt;&gt;""),Data!B21,IF(AND(Data!$N$27=2,Data!C21&lt;&gt;""),Data!C21,IF(AND(Data!$N$27=3,Data!D21&lt;&gt;""),Data!D21,IF(AND(Data!$N$27=4,Data!E21&lt;&gt;""),Data!E21,IF(AND(Data!$N$27=5,Data!F21&lt;&gt;""),Data!F21,IF(AND(Data!$N$27=6,Data!G21&lt;&gt;""),Data!G21,IF(AND(Data!$N$27=7,Data!H21&lt;&gt;""),Data!H21,IF(AND(Data!$N$27=8,Data!I21&lt;&gt;""),Data!I21,IF(AND(Data!$N$27=9,Data!J21&lt;&gt;""),Data!J21,IF(AND(Data!$N$27=10,Data!K21&lt;&gt;""),Data!K21,""))))))))))</f>
        <v>Low</v>
      </c>
      <c r="D23" s="106"/>
      <c r="E23" s="106"/>
      <c r="F23" s="106"/>
      <c r="G23" s="109"/>
      <c r="H23" s="93" t="str">
        <f>IF(H11&lt;&gt;"",H5,"")</f>
        <v/>
      </c>
      <c r="I23" s="93" t="str">
        <f>IF(I11&lt;&gt;"",I5,"")</f>
        <v/>
      </c>
      <c r="J23" s="93" t="str">
        <f>IF(J11&lt;&gt;"",J5,"")</f>
        <v/>
      </c>
      <c r="K23" s="93" t="str">
        <f>IF(K11&lt;&gt;"",K5,"")</f>
        <v/>
      </c>
      <c r="L23" s="93" t="str">
        <f>IF(L11&lt;&gt;"",L5,"")</f>
        <v/>
      </c>
      <c r="M23" s="112"/>
      <c r="N23" s="106"/>
      <c r="O23" s="106"/>
    </row>
    <row r="24" spans="2:19" x14ac:dyDescent="0.15">
      <c r="B24" s="83" t="str">
        <f>IF(AND(Data!$N$20=1,Data!B22&lt;&gt;""),Data!B22,IF(AND(Data!$N$20=2,Data!C22&lt;&gt;""),Data!C22,IF(AND(Data!$N$20=3,Data!D22&lt;&gt;""),Data!D22,IF(AND(Data!$N$20=4,Data!E22&lt;&gt;""),Data!E22,IF(AND(Data!$N$20=5,Data!F22&lt;&gt;""),Data!F22,IF(AND(Data!$N$20=6,Data!G22&lt;&gt;""),Data!G22,IF(AND(Data!$N$20=7,Data!H22&lt;&gt;""),Data!H22,IF(AND(Data!$N$20=8,Data!I22&lt;&gt;""),Data!I22,IF(AND(Data!$N$20=9,Data!J22&lt;&gt;""),Data!J22,IF(AND(Data!$N$20=10,Data!K22&lt;&gt;""),Data!K22,""))))))))))</f>
        <v>F</v>
      </c>
      <c r="C24" s="83" t="str">
        <f>IF(AND(Data!$N$27=1,Data!B22&lt;&gt;""),Data!B22,IF(AND(Data!$N$27=2,Data!C22&lt;&gt;""),Data!C22,IF(AND(Data!$N$27=3,Data!D22&lt;&gt;""),Data!D22,IF(AND(Data!$N$27=4,Data!E22&lt;&gt;""),Data!E22,IF(AND(Data!$N$27=5,Data!F22&lt;&gt;""),Data!F22,IF(AND(Data!$N$27=6,Data!G22&lt;&gt;""),Data!G22,IF(AND(Data!$N$27=7,Data!H22&lt;&gt;""),Data!H22,IF(AND(Data!$N$27=8,Data!I22&lt;&gt;""),Data!I22,IF(AND(Data!$N$27=9,Data!J22&lt;&gt;""),Data!J22,IF(AND(Data!$N$27=10,Data!K22&lt;&gt;""),Data!K22,""))))))))))</f>
        <v>Low</v>
      </c>
      <c r="D24" s="106"/>
      <c r="E24" s="106"/>
      <c r="F24" s="106"/>
      <c r="G24" s="93" t="str">
        <f>IF(M6&lt;&gt;"",G6,"")</f>
        <v/>
      </c>
      <c r="H24" s="107" t="str">
        <f>IF(H6&lt;&gt;"",(H6/$H$11),"")</f>
        <v/>
      </c>
      <c r="I24" s="107" t="str">
        <f>IF(I6&lt;&gt;"",(I6/$I$11),"")</f>
        <v/>
      </c>
      <c r="J24" s="107" t="str">
        <f>IF(J6&lt;&gt;"",(J6/$J$11),"")</f>
        <v/>
      </c>
      <c r="K24" s="107" t="str">
        <f>IF(K6&lt;&gt;"",(K6/$K$11),"")</f>
        <v/>
      </c>
      <c r="L24" s="107" t="str">
        <f>IF(L6&lt;&gt;"",(L6/$L$11),"")</f>
        <v/>
      </c>
      <c r="M24" s="112"/>
      <c r="N24" s="106"/>
      <c r="O24" s="106"/>
    </row>
    <row r="25" spans="2:19" x14ac:dyDescent="0.15">
      <c r="B25" s="83" t="str">
        <f>IF(AND(Data!$N$20=1,Data!B23&lt;&gt;""),Data!B23,IF(AND(Data!$N$20=2,Data!C23&lt;&gt;""),Data!C23,IF(AND(Data!$N$20=3,Data!D23&lt;&gt;""),Data!D23,IF(AND(Data!$N$20=4,Data!E23&lt;&gt;""),Data!E23,IF(AND(Data!$N$20=5,Data!F23&lt;&gt;""),Data!F23,IF(AND(Data!$N$20=6,Data!G23&lt;&gt;""),Data!G23,IF(AND(Data!$N$20=7,Data!H23&lt;&gt;""),Data!H23,IF(AND(Data!$N$20=8,Data!I23&lt;&gt;""),Data!I23,IF(AND(Data!$N$20=9,Data!J23&lt;&gt;""),Data!J23,IF(AND(Data!$N$20=10,Data!K23&lt;&gt;""),Data!K23,""))))))))))</f>
        <v>F</v>
      </c>
      <c r="C25" s="83" t="str">
        <f>IF(AND(Data!$N$27=1,Data!B23&lt;&gt;""),Data!B23,IF(AND(Data!$N$27=2,Data!C23&lt;&gt;""),Data!C23,IF(AND(Data!$N$27=3,Data!D23&lt;&gt;""),Data!D23,IF(AND(Data!$N$27=4,Data!E23&lt;&gt;""),Data!E23,IF(AND(Data!$N$27=5,Data!F23&lt;&gt;""),Data!F23,IF(AND(Data!$N$27=6,Data!G23&lt;&gt;""),Data!G23,IF(AND(Data!$N$27=7,Data!H23&lt;&gt;""),Data!H23,IF(AND(Data!$N$27=8,Data!I23&lt;&gt;""),Data!I23,IF(AND(Data!$N$27=9,Data!J23&lt;&gt;""),Data!J23,IF(AND(Data!$N$27=10,Data!K23&lt;&gt;""),Data!K23,""))))))))))</f>
        <v>Low</v>
      </c>
      <c r="D25" s="106"/>
      <c r="E25" s="106"/>
      <c r="F25" s="106"/>
      <c r="G25" s="93" t="str">
        <f>IF(M7&lt;&gt;"",G7,"")</f>
        <v/>
      </c>
      <c r="H25" s="107" t="str">
        <f>IF(H7&lt;&gt;"",(H7/$H$11),"")</f>
        <v/>
      </c>
      <c r="I25" s="107" t="str">
        <f>IF(I7&lt;&gt;"",(I7/$I$11),"")</f>
        <v/>
      </c>
      <c r="J25" s="107" t="str">
        <f>IF(J7&lt;&gt;"",(J7/$J$11),"")</f>
        <v/>
      </c>
      <c r="K25" s="107" t="str">
        <f>IF(K7&lt;&gt;"",(K7/$K$11),"")</f>
        <v/>
      </c>
      <c r="L25" s="107" t="str">
        <f>IF(L7&lt;&gt;"",(L7/$L$11),"")</f>
        <v/>
      </c>
      <c r="M25" s="112"/>
      <c r="N25" s="106"/>
      <c r="O25" s="106"/>
    </row>
    <row r="26" spans="2:19" x14ac:dyDescent="0.15">
      <c r="B26" s="83" t="str">
        <f>IF(AND(Data!$N$20=1,Data!B24&lt;&gt;""),Data!B24,IF(AND(Data!$N$20=2,Data!C24&lt;&gt;""),Data!C24,IF(AND(Data!$N$20=3,Data!D24&lt;&gt;""),Data!D24,IF(AND(Data!$N$20=4,Data!E24&lt;&gt;""),Data!E24,IF(AND(Data!$N$20=5,Data!F24&lt;&gt;""),Data!F24,IF(AND(Data!$N$20=6,Data!G24&lt;&gt;""),Data!G24,IF(AND(Data!$N$20=7,Data!H24&lt;&gt;""),Data!H24,IF(AND(Data!$N$20=8,Data!I24&lt;&gt;""),Data!I24,IF(AND(Data!$N$20=9,Data!J24&lt;&gt;""),Data!J24,IF(AND(Data!$N$20=10,Data!K24&lt;&gt;""),Data!K24,""))))))))))</f>
        <v>F</v>
      </c>
      <c r="C26" s="83" t="str">
        <f>IF(AND(Data!$N$27=1,Data!B24&lt;&gt;""),Data!B24,IF(AND(Data!$N$27=2,Data!C24&lt;&gt;""),Data!C24,IF(AND(Data!$N$27=3,Data!D24&lt;&gt;""),Data!D24,IF(AND(Data!$N$27=4,Data!E24&lt;&gt;""),Data!E24,IF(AND(Data!$N$27=5,Data!F24&lt;&gt;""),Data!F24,IF(AND(Data!$N$27=6,Data!G24&lt;&gt;""),Data!G24,IF(AND(Data!$N$27=7,Data!H24&lt;&gt;""),Data!H24,IF(AND(Data!$N$27=8,Data!I24&lt;&gt;""),Data!I24,IF(AND(Data!$N$27=9,Data!J24&lt;&gt;""),Data!J24,IF(AND(Data!$N$27=10,Data!K24&lt;&gt;""),Data!K24,""))))))))))</f>
        <v>Low</v>
      </c>
      <c r="D26" s="106"/>
      <c r="E26" s="106"/>
      <c r="F26" s="106"/>
      <c r="G26" s="93" t="str">
        <f>IF(M8&lt;&gt;"",G8,"")</f>
        <v/>
      </c>
      <c r="H26" s="107" t="str">
        <f>IF(H8&lt;&gt;"",(H8/$H$11),"")</f>
        <v/>
      </c>
      <c r="I26" s="107" t="str">
        <f>IF(I8&lt;&gt;"",(I8/$I$11),"")</f>
        <v/>
      </c>
      <c r="J26" s="107" t="str">
        <f>IF(J8&lt;&gt;"",(J8/$J$11),"")</f>
        <v/>
      </c>
      <c r="K26" s="107" t="str">
        <f>IF(K8&lt;&gt;"",(K8/$K$11),"")</f>
        <v/>
      </c>
      <c r="L26" s="107" t="str">
        <f>IF(L8&lt;&gt;"",(L8/$L$11),"")</f>
        <v/>
      </c>
      <c r="M26" s="112"/>
      <c r="N26" s="106"/>
      <c r="O26" s="106"/>
    </row>
    <row r="27" spans="2:19" x14ac:dyDescent="0.15">
      <c r="B27" s="83" t="str">
        <f>IF(AND(Data!$N$20=1,Data!B25&lt;&gt;""),Data!B25,IF(AND(Data!$N$20=2,Data!C25&lt;&gt;""),Data!C25,IF(AND(Data!$N$20=3,Data!D25&lt;&gt;""),Data!D25,IF(AND(Data!$N$20=4,Data!E25&lt;&gt;""),Data!E25,IF(AND(Data!$N$20=5,Data!F25&lt;&gt;""),Data!F25,IF(AND(Data!$N$20=6,Data!G25&lt;&gt;""),Data!G25,IF(AND(Data!$N$20=7,Data!H25&lt;&gt;""),Data!H25,IF(AND(Data!$N$20=8,Data!I25&lt;&gt;""),Data!I25,IF(AND(Data!$N$20=9,Data!J25&lt;&gt;""),Data!J25,IF(AND(Data!$N$20=10,Data!K25&lt;&gt;""),Data!K25,""))))))))))</f>
        <v>M</v>
      </c>
      <c r="C27" s="83" t="str">
        <f>IF(AND(Data!$N$27=1,Data!B25&lt;&gt;""),Data!B25,IF(AND(Data!$N$27=2,Data!C25&lt;&gt;""),Data!C25,IF(AND(Data!$N$27=3,Data!D25&lt;&gt;""),Data!D25,IF(AND(Data!$N$27=4,Data!E25&lt;&gt;""),Data!E25,IF(AND(Data!$N$27=5,Data!F25&lt;&gt;""),Data!F25,IF(AND(Data!$N$27=6,Data!G25&lt;&gt;""),Data!G25,IF(AND(Data!$N$27=7,Data!H25&lt;&gt;""),Data!H25,IF(AND(Data!$N$27=8,Data!I25&lt;&gt;""),Data!I25,IF(AND(Data!$N$27=9,Data!J25&lt;&gt;""),Data!J25,IF(AND(Data!$N$27=10,Data!K25&lt;&gt;""),Data!K25,""))))))))))</f>
        <v>Low</v>
      </c>
      <c r="D27" s="106"/>
      <c r="E27" s="106"/>
      <c r="F27" s="106"/>
      <c r="G27" s="93" t="str">
        <f>IF(M9&lt;&gt;"",G9,"")</f>
        <v/>
      </c>
      <c r="H27" s="107" t="str">
        <f>IF(H9&lt;&gt;"",(H9/$H$11),"")</f>
        <v/>
      </c>
      <c r="I27" s="107" t="str">
        <f>IF(I9&lt;&gt;"",(I9/$I$11),"")</f>
        <v/>
      </c>
      <c r="J27" s="107" t="str">
        <f>IF(J9&lt;&gt;"",(J9/$J$11),"")</f>
        <v/>
      </c>
      <c r="K27" s="107" t="str">
        <f>IF(K9&lt;&gt;"",(K9/$K$11),"")</f>
        <v/>
      </c>
      <c r="L27" s="107" t="str">
        <f>IF(L9&lt;&gt;"",(L9/$L$11),"")</f>
        <v/>
      </c>
      <c r="M27" s="112"/>
      <c r="N27" s="106"/>
      <c r="O27" s="106"/>
    </row>
    <row r="28" spans="2:19" x14ac:dyDescent="0.15">
      <c r="B28" s="83" t="str">
        <f>IF(AND(Data!$N$20=1,Data!B26&lt;&gt;""),Data!B26,IF(AND(Data!$N$20=2,Data!C26&lt;&gt;""),Data!C26,IF(AND(Data!$N$20=3,Data!D26&lt;&gt;""),Data!D26,IF(AND(Data!$N$20=4,Data!E26&lt;&gt;""),Data!E26,IF(AND(Data!$N$20=5,Data!F26&lt;&gt;""),Data!F26,IF(AND(Data!$N$20=6,Data!G26&lt;&gt;""),Data!G26,IF(AND(Data!$N$20=7,Data!H26&lt;&gt;""),Data!H26,IF(AND(Data!$N$20=8,Data!I26&lt;&gt;""),Data!I26,IF(AND(Data!$N$20=9,Data!J26&lt;&gt;""),Data!J26,IF(AND(Data!$N$20=10,Data!K26&lt;&gt;""),Data!K26,""))))))))))</f>
        <v>M</v>
      </c>
      <c r="C28" s="83" t="str">
        <f>IF(AND(Data!$N$27=1,Data!B26&lt;&gt;""),Data!B26,IF(AND(Data!$N$27=2,Data!C26&lt;&gt;""),Data!C26,IF(AND(Data!$N$27=3,Data!D26&lt;&gt;""),Data!D26,IF(AND(Data!$N$27=4,Data!E26&lt;&gt;""),Data!E26,IF(AND(Data!$N$27=5,Data!F26&lt;&gt;""),Data!F26,IF(AND(Data!$N$27=6,Data!G26&lt;&gt;""),Data!G26,IF(AND(Data!$N$27=7,Data!H26&lt;&gt;""),Data!H26,IF(AND(Data!$N$27=8,Data!I26&lt;&gt;""),Data!I26,IF(AND(Data!$N$27=9,Data!J26&lt;&gt;""),Data!J26,IF(AND(Data!$N$27=10,Data!K26&lt;&gt;""),Data!K26,""))))))))))</f>
        <v>Low</v>
      </c>
      <c r="D28" s="106"/>
      <c r="E28" s="106"/>
      <c r="F28" s="106"/>
      <c r="G28" s="93" t="str">
        <f>IF(M10&lt;&gt;"",G10,"")</f>
        <v/>
      </c>
      <c r="H28" s="107" t="str">
        <f>IF(H10&lt;&gt;"",(H10/$H$11),"")</f>
        <v/>
      </c>
      <c r="I28" s="107" t="str">
        <f>IF(I10&lt;&gt;"",(I10/$I$11),"")</f>
        <v/>
      </c>
      <c r="J28" s="107" t="str">
        <f>IF(J10&lt;&gt;"",(J10/$J$11),"")</f>
        <v/>
      </c>
      <c r="K28" s="107" t="str">
        <f>IF(K10&lt;&gt;"",(K10/$K$11),"")</f>
        <v/>
      </c>
      <c r="L28" s="107" t="str">
        <f>IF(L10&lt;&gt;"",(L10/$L$11),"")</f>
        <v/>
      </c>
      <c r="M28" s="112"/>
      <c r="N28" s="106"/>
      <c r="O28" s="106"/>
    </row>
    <row r="29" spans="2:19" x14ac:dyDescent="0.15">
      <c r="B29" s="83" t="str">
        <f>IF(AND(Data!$N$20=1,Data!B27&lt;&gt;""),Data!B27,IF(AND(Data!$N$20=2,Data!C27&lt;&gt;""),Data!C27,IF(AND(Data!$N$20=3,Data!D27&lt;&gt;""),Data!D27,IF(AND(Data!$N$20=4,Data!E27&lt;&gt;""),Data!E27,IF(AND(Data!$N$20=5,Data!F27&lt;&gt;""),Data!F27,IF(AND(Data!$N$20=6,Data!G27&lt;&gt;""),Data!G27,IF(AND(Data!$N$20=7,Data!H27&lt;&gt;""),Data!H27,IF(AND(Data!$N$20=8,Data!I27&lt;&gt;""),Data!I27,IF(AND(Data!$N$20=9,Data!J27&lt;&gt;""),Data!J27,IF(AND(Data!$N$20=10,Data!K27&lt;&gt;""),Data!K27,""))))))))))</f>
        <v>M</v>
      </c>
      <c r="C29" s="83" t="str">
        <f>IF(AND(Data!$N$27=1,Data!B27&lt;&gt;""),Data!B27,IF(AND(Data!$N$27=2,Data!C27&lt;&gt;""),Data!C27,IF(AND(Data!$N$27=3,Data!D27&lt;&gt;""),Data!D27,IF(AND(Data!$N$27=4,Data!E27&lt;&gt;""),Data!E27,IF(AND(Data!$N$27=5,Data!F27&lt;&gt;""),Data!F27,IF(AND(Data!$N$27=6,Data!G27&lt;&gt;""),Data!G27,IF(AND(Data!$N$27=7,Data!H27&lt;&gt;""),Data!H27,IF(AND(Data!$N$27=8,Data!I27&lt;&gt;""),Data!I27,IF(AND(Data!$N$27=9,Data!J27&lt;&gt;""),Data!J27,IF(AND(Data!$N$27=10,Data!K27&lt;&gt;""),Data!K27,""))))))))))</f>
        <v>Low</v>
      </c>
      <c r="D29" s="106"/>
      <c r="E29" s="106"/>
      <c r="F29" s="106"/>
      <c r="G29" s="108" t="s">
        <v>56</v>
      </c>
      <c r="H29" s="107" t="str">
        <f>IF(SUM(H24:H28)&lt;&gt;0,SUM(H24:H28),"")</f>
        <v/>
      </c>
      <c r="I29" s="107" t="str">
        <f>IF(SUM(I24:I28)&lt;&gt;0,SUM(I24:I28),"")</f>
        <v/>
      </c>
      <c r="J29" s="107" t="str">
        <f>IF(SUM(J24:J28)&lt;&gt;0,SUM(J24:J28),"")</f>
        <v/>
      </c>
      <c r="K29" s="107" t="str">
        <f>IF(SUM(K24:K28)&lt;&gt;0,SUM(K24:K28),"")</f>
        <v/>
      </c>
      <c r="L29" s="107" t="str">
        <f>IF(SUM(L24:L28)&lt;&gt;0,SUM(L24:L28),"")</f>
        <v/>
      </c>
      <c r="M29" s="112"/>
      <c r="N29" s="106"/>
      <c r="O29" s="106"/>
    </row>
    <row r="30" spans="2:19" x14ac:dyDescent="0.15">
      <c r="B30" s="83" t="str">
        <f>IF(AND(Data!$N$20=1,Data!B28&lt;&gt;""),Data!B28,IF(AND(Data!$N$20=2,Data!C28&lt;&gt;""),Data!C28,IF(AND(Data!$N$20=3,Data!D28&lt;&gt;""),Data!D28,IF(AND(Data!$N$20=4,Data!E28&lt;&gt;""),Data!E28,IF(AND(Data!$N$20=5,Data!F28&lt;&gt;""),Data!F28,IF(AND(Data!$N$20=6,Data!G28&lt;&gt;""),Data!G28,IF(AND(Data!$N$20=7,Data!H28&lt;&gt;""),Data!H28,IF(AND(Data!$N$20=8,Data!I28&lt;&gt;""),Data!I28,IF(AND(Data!$N$20=9,Data!J28&lt;&gt;""),Data!J28,IF(AND(Data!$N$20=10,Data!K28&lt;&gt;""),Data!K28,""))))))))))</f>
        <v>M</v>
      </c>
      <c r="C30" s="83" t="str">
        <f>IF(AND(Data!$N$27=1,Data!B28&lt;&gt;""),Data!B28,IF(AND(Data!$N$27=2,Data!C28&lt;&gt;""),Data!C28,IF(AND(Data!$N$27=3,Data!D28&lt;&gt;""),Data!D28,IF(AND(Data!$N$27=4,Data!E28&lt;&gt;""),Data!E28,IF(AND(Data!$N$27=5,Data!F28&lt;&gt;""),Data!F28,IF(AND(Data!$N$27=6,Data!G28&lt;&gt;""),Data!G28,IF(AND(Data!$N$27=7,Data!H28&lt;&gt;""),Data!H28,IF(AND(Data!$N$27=8,Data!I28&lt;&gt;""),Data!I28,IF(AND(Data!$N$27=9,Data!J28&lt;&gt;""),Data!J28,IF(AND(Data!$N$27=10,Data!K28&lt;&gt;""),Data!K28,""))))))))))</f>
        <v>Low</v>
      </c>
      <c r="D30" s="106"/>
      <c r="E30" s="106"/>
      <c r="F30" s="106"/>
      <c r="G30" s="78"/>
      <c r="H30" s="78"/>
      <c r="I30" s="78"/>
      <c r="J30" s="78"/>
      <c r="K30" s="78"/>
      <c r="L30" s="78"/>
      <c r="M30" s="78"/>
      <c r="N30" s="106"/>
      <c r="O30" s="106"/>
    </row>
    <row r="31" spans="2:19" x14ac:dyDescent="0.15">
      <c r="B31" s="83" t="str">
        <f>IF(AND(Data!$N$20=1,Data!B29&lt;&gt;""),Data!B29,IF(AND(Data!$N$20=2,Data!C29&lt;&gt;""),Data!C29,IF(AND(Data!$N$20=3,Data!D29&lt;&gt;""),Data!D29,IF(AND(Data!$N$20=4,Data!E29&lt;&gt;""),Data!E29,IF(AND(Data!$N$20=5,Data!F29&lt;&gt;""),Data!F29,IF(AND(Data!$N$20=6,Data!G29&lt;&gt;""),Data!G29,IF(AND(Data!$N$20=7,Data!H29&lt;&gt;""),Data!H29,IF(AND(Data!$N$20=8,Data!I29&lt;&gt;""),Data!I29,IF(AND(Data!$N$20=9,Data!J29&lt;&gt;""),Data!J29,IF(AND(Data!$N$20=10,Data!K29&lt;&gt;""),Data!K29,""))))))))))</f>
        <v>F</v>
      </c>
      <c r="C31" s="83" t="str">
        <f>IF(AND(Data!$N$27=1,Data!B29&lt;&gt;""),Data!B29,IF(AND(Data!$N$27=2,Data!C29&lt;&gt;""),Data!C29,IF(AND(Data!$N$27=3,Data!D29&lt;&gt;""),Data!D29,IF(AND(Data!$N$27=4,Data!E29&lt;&gt;""),Data!E29,IF(AND(Data!$N$27=5,Data!F29&lt;&gt;""),Data!F29,IF(AND(Data!$N$27=6,Data!G29&lt;&gt;""),Data!G29,IF(AND(Data!$N$27=7,Data!H29&lt;&gt;""),Data!H29,IF(AND(Data!$N$27=8,Data!I29&lt;&gt;""),Data!I29,IF(AND(Data!$N$27=9,Data!J29&lt;&gt;""),Data!J29,IF(AND(Data!$N$27=10,Data!K29&lt;&gt;""),Data!K29,""))))))))))</f>
        <v>Mid</v>
      </c>
      <c r="D31" s="106"/>
      <c r="E31" s="106"/>
      <c r="F31" s="106"/>
      <c r="G31" s="111" t="s">
        <v>81</v>
      </c>
      <c r="H31" s="110"/>
      <c r="I31" s="110"/>
      <c r="J31" s="110"/>
      <c r="K31" s="110"/>
      <c r="L31" s="110"/>
      <c r="M31" s="110"/>
      <c r="N31" s="106"/>
      <c r="O31" s="106"/>
    </row>
    <row r="32" spans="2:19" x14ac:dyDescent="0.15">
      <c r="B32" s="83" t="str">
        <f>IF(AND(Data!$N$20=1,Data!B30&lt;&gt;""),Data!B30,IF(AND(Data!$N$20=2,Data!C30&lt;&gt;""),Data!C30,IF(AND(Data!$N$20=3,Data!D30&lt;&gt;""),Data!D30,IF(AND(Data!$N$20=4,Data!E30&lt;&gt;""),Data!E30,IF(AND(Data!$N$20=5,Data!F30&lt;&gt;""),Data!F30,IF(AND(Data!$N$20=6,Data!G30&lt;&gt;""),Data!G30,IF(AND(Data!$N$20=7,Data!H30&lt;&gt;""),Data!H30,IF(AND(Data!$N$20=8,Data!I30&lt;&gt;""),Data!I30,IF(AND(Data!$N$20=9,Data!J30&lt;&gt;""),Data!J30,IF(AND(Data!$N$20=10,Data!K30&lt;&gt;""),Data!K30,""))))))))))</f>
        <v>F</v>
      </c>
      <c r="C32" s="83" t="str">
        <f>IF(AND(Data!$N$27=1,Data!B30&lt;&gt;""),Data!B30,IF(AND(Data!$N$27=2,Data!C30&lt;&gt;""),Data!C30,IF(AND(Data!$N$27=3,Data!D30&lt;&gt;""),Data!D30,IF(AND(Data!$N$27=4,Data!E30&lt;&gt;""),Data!E30,IF(AND(Data!$N$27=5,Data!F30&lt;&gt;""),Data!F30,IF(AND(Data!$N$27=6,Data!G30&lt;&gt;""),Data!G30,IF(AND(Data!$N$27=7,Data!H30&lt;&gt;""),Data!H30,IF(AND(Data!$N$27=8,Data!I30&lt;&gt;""),Data!I30,IF(AND(Data!$N$27=9,Data!J30&lt;&gt;""),Data!J30,IF(AND(Data!$N$27=10,Data!K30&lt;&gt;""),Data!K30,""))))))))))</f>
        <v>Mid</v>
      </c>
      <c r="D32" s="106"/>
      <c r="E32" s="106"/>
      <c r="F32" s="106"/>
      <c r="G32" s="109"/>
      <c r="H32" s="93" t="str">
        <f>IF(H11&lt;&gt;"",H5,"")</f>
        <v/>
      </c>
      <c r="I32" s="93" t="str">
        <f>IF(I11&lt;&gt;"",I5,"")</f>
        <v/>
      </c>
      <c r="J32" s="93" t="str">
        <f>IF(J11&lt;&gt;"",J5,"")</f>
        <v/>
      </c>
      <c r="K32" s="93" t="str">
        <f>IF(K11&lt;&gt;"",K5,"")</f>
        <v/>
      </c>
      <c r="L32" s="93" t="str">
        <f>IF(L11&lt;&gt;"",L5,"")</f>
        <v/>
      </c>
      <c r="M32" s="108" t="s">
        <v>56</v>
      </c>
      <c r="N32" s="106"/>
      <c r="O32" s="106"/>
    </row>
    <row r="33" spans="2:15" x14ac:dyDescent="0.15">
      <c r="B33" s="83" t="str">
        <f>IF(AND(Data!$N$20=1,Data!B31&lt;&gt;""),Data!B31,IF(AND(Data!$N$20=2,Data!C31&lt;&gt;""),Data!C31,IF(AND(Data!$N$20=3,Data!D31&lt;&gt;""),Data!D31,IF(AND(Data!$N$20=4,Data!E31&lt;&gt;""),Data!E31,IF(AND(Data!$N$20=5,Data!F31&lt;&gt;""),Data!F31,IF(AND(Data!$N$20=6,Data!G31&lt;&gt;""),Data!G31,IF(AND(Data!$N$20=7,Data!H31&lt;&gt;""),Data!H31,IF(AND(Data!$N$20=8,Data!I31&lt;&gt;""),Data!I31,IF(AND(Data!$N$20=9,Data!J31&lt;&gt;""),Data!J31,IF(AND(Data!$N$20=10,Data!K31&lt;&gt;""),Data!K31,""))))))))))</f>
        <v>F</v>
      </c>
      <c r="C33" s="83" t="str">
        <f>IF(AND(Data!$N$27=1,Data!B31&lt;&gt;""),Data!B31,IF(AND(Data!$N$27=2,Data!C31&lt;&gt;""),Data!C31,IF(AND(Data!$N$27=3,Data!D31&lt;&gt;""),Data!D31,IF(AND(Data!$N$27=4,Data!E31&lt;&gt;""),Data!E31,IF(AND(Data!$N$27=5,Data!F31&lt;&gt;""),Data!F31,IF(AND(Data!$N$27=6,Data!G31&lt;&gt;""),Data!G31,IF(AND(Data!$N$27=7,Data!H31&lt;&gt;""),Data!H31,IF(AND(Data!$N$27=8,Data!I31&lt;&gt;""),Data!I31,IF(AND(Data!$N$27=9,Data!J31&lt;&gt;""),Data!J31,IF(AND(Data!$N$27=10,Data!K31&lt;&gt;""),Data!K31,""))))))))))</f>
        <v>Mid</v>
      </c>
      <c r="D33" s="106"/>
      <c r="E33" s="106"/>
      <c r="F33" s="106"/>
      <c r="G33" s="93" t="str">
        <f>IF(M6&lt;&gt;"",G6,"")</f>
        <v/>
      </c>
      <c r="H33" s="107" t="str">
        <f>IF(H6&lt;&gt;"",(H6/M6),"")</f>
        <v/>
      </c>
      <c r="I33" s="107" t="str">
        <f>IF(I6&lt;&gt;"",(I6/$M$6),"")</f>
        <v/>
      </c>
      <c r="J33" s="107" t="str">
        <f>IF(J6&lt;&gt;"",(J6/$M$6),"")</f>
        <v/>
      </c>
      <c r="K33" s="107" t="str">
        <f>IF(K6&lt;&gt;"",(K6/$M$6),"")</f>
        <v/>
      </c>
      <c r="L33" s="107" t="str">
        <f>IF(L6&lt;&gt;"",(L6/$M$6),"")</f>
        <v/>
      </c>
      <c r="M33" s="107" t="str">
        <f>IF(SUM(H33:L33)&lt;&gt;0,SUM(H33:L33),"")</f>
        <v/>
      </c>
      <c r="N33" s="106"/>
      <c r="O33" s="106"/>
    </row>
    <row r="34" spans="2:15" x14ac:dyDescent="0.15">
      <c r="B34" s="83" t="str">
        <f>IF(AND(Data!$N$20=1,Data!B32&lt;&gt;""),Data!B32,IF(AND(Data!$N$20=2,Data!C32&lt;&gt;""),Data!C32,IF(AND(Data!$N$20=3,Data!D32&lt;&gt;""),Data!D32,IF(AND(Data!$N$20=4,Data!E32&lt;&gt;""),Data!E32,IF(AND(Data!$N$20=5,Data!F32&lt;&gt;""),Data!F32,IF(AND(Data!$N$20=6,Data!G32&lt;&gt;""),Data!G32,IF(AND(Data!$N$20=7,Data!H32&lt;&gt;""),Data!H32,IF(AND(Data!$N$20=8,Data!I32&lt;&gt;""),Data!I32,IF(AND(Data!$N$20=9,Data!J32&lt;&gt;""),Data!J32,IF(AND(Data!$N$20=10,Data!K32&lt;&gt;""),Data!K32,""))))))))))</f>
        <v>F</v>
      </c>
      <c r="C34" s="83" t="str">
        <f>IF(AND(Data!$N$27=1,Data!B32&lt;&gt;""),Data!B32,IF(AND(Data!$N$27=2,Data!C32&lt;&gt;""),Data!C32,IF(AND(Data!$N$27=3,Data!D32&lt;&gt;""),Data!D32,IF(AND(Data!$N$27=4,Data!E32&lt;&gt;""),Data!E32,IF(AND(Data!$N$27=5,Data!F32&lt;&gt;""),Data!F32,IF(AND(Data!$N$27=6,Data!G32&lt;&gt;""),Data!G32,IF(AND(Data!$N$27=7,Data!H32&lt;&gt;""),Data!H32,IF(AND(Data!$N$27=8,Data!I32&lt;&gt;""),Data!I32,IF(AND(Data!$N$27=9,Data!J32&lt;&gt;""),Data!J32,IF(AND(Data!$N$27=10,Data!K32&lt;&gt;""),Data!K32,""))))))))))</f>
        <v>Mid</v>
      </c>
      <c r="D34" s="106"/>
      <c r="E34" s="106"/>
      <c r="F34" s="106"/>
      <c r="G34" s="93" t="str">
        <f>IF(M7&lt;&gt;"",G7,"")</f>
        <v/>
      </c>
      <c r="H34" s="107" t="str">
        <f>IF(H7&lt;&gt;"",(H7/$M$7),"")</f>
        <v/>
      </c>
      <c r="I34" s="107" t="str">
        <f>IF(I7&lt;&gt;"",(I7/$M$7),"")</f>
        <v/>
      </c>
      <c r="J34" s="107" t="str">
        <f>IF(J7&lt;&gt;"",(J7/$M$7),"")</f>
        <v/>
      </c>
      <c r="K34" s="107" t="str">
        <f>IF(K7&lt;&gt;"",(K7/$M$7),"")</f>
        <v/>
      </c>
      <c r="L34" s="107" t="str">
        <f>IF(L7&lt;&gt;"",(L7/$M$7),"")</f>
        <v/>
      </c>
      <c r="M34" s="107" t="str">
        <f>IF(SUM(H34:L34)&lt;&gt;0,SUM(H34:L34),"")</f>
        <v/>
      </c>
      <c r="N34" s="106"/>
      <c r="O34" s="106"/>
    </row>
    <row r="35" spans="2:15" x14ac:dyDescent="0.15">
      <c r="B35" s="83" t="str">
        <f>IF(AND(Data!$N$20=1,Data!B33&lt;&gt;""),Data!B33,IF(AND(Data!$N$20=2,Data!C33&lt;&gt;""),Data!C33,IF(AND(Data!$N$20=3,Data!D33&lt;&gt;""),Data!D33,IF(AND(Data!$N$20=4,Data!E33&lt;&gt;""),Data!E33,IF(AND(Data!$N$20=5,Data!F33&lt;&gt;""),Data!F33,IF(AND(Data!$N$20=6,Data!G33&lt;&gt;""),Data!G33,IF(AND(Data!$N$20=7,Data!H33&lt;&gt;""),Data!H33,IF(AND(Data!$N$20=8,Data!I33&lt;&gt;""),Data!I33,IF(AND(Data!$N$20=9,Data!J33&lt;&gt;""),Data!J33,IF(AND(Data!$N$20=10,Data!K33&lt;&gt;""),Data!K33,""))))))))))</f>
        <v>F</v>
      </c>
      <c r="C35" s="83" t="str">
        <f>IF(AND(Data!$N$27=1,Data!B33&lt;&gt;""),Data!B33,IF(AND(Data!$N$27=2,Data!C33&lt;&gt;""),Data!C33,IF(AND(Data!$N$27=3,Data!D33&lt;&gt;""),Data!D33,IF(AND(Data!$N$27=4,Data!E33&lt;&gt;""),Data!E33,IF(AND(Data!$N$27=5,Data!F33&lt;&gt;""),Data!F33,IF(AND(Data!$N$27=6,Data!G33&lt;&gt;""),Data!G33,IF(AND(Data!$N$27=7,Data!H33&lt;&gt;""),Data!H33,IF(AND(Data!$N$27=8,Data!I33&lt;&gt;""),Data!I33,IF(AND(Data!$N$27=9,Data!J33&lt;&gt;""),Data!J33,IF(AND(Data!$N$27=10,Data!K33&lt;&gt;""),Data!K33,""))))))))))</f>
        <v>Mid</v>
      </c>
      <c r="D35" s="106"/>
      <c r="E35" s="106"/>
      <c r="F35" s="106"/>
      <c r="G35" s="93" t="str">
        <f>IF(M8&lt;&gt;"",G8,"")</f>
        <v/>
      </c>
      <c r="H35" s="107" t="str">
        <f>IF(H8&lt;&gt;"",(H8/$M$8),"")</f>
        <v/>
      </c>
      <c r="I35" s="107" t="str">
        <f>IF(I8&lt;&gt;"",(I8/$M$8),"")</f>
        <v/>
      </c>
      <c r="J35" s="107" t="str">
        <f>IF(J8&lt;&gt;"",(J8/$M$8),"")</f>
        <v/>
      </c>
      <c r="K35" s="107" t="str">
        <f>IF(K8&lt;&gt;"",(K8/$M$8),"")</f>
        <v/>
      </c>
      <c r="L35" s="107" t="str">
        <f>IF(L8&lt;&gt;"",(L8/$M$8),"")</f>
        <v/>
      </c>
      <c r="M35" s="107" t="str">
        <f>IF(SUM(H35:L35)&lt;&gt;0,SUM(H35:L35),"")</f>
        <v/>
      </c>
      <c r="N35" s="106"/>
      <c r="O35" s="106"/>
    </row>
    <row r="36" spans="2:15" x14ac:dyDescent="0.15">
      <c r="B36" s="83" t="str">
        <f>IF(AND(Data!$N$20=1,Data!B34&lt;&gt;""),Data!B34,IF(AND(Data!$N$20=2,Data!C34&lt;&gt;""),Data!C34,IF(AND(Data!$N$20=3,Data!D34&lt;&gt;""),Data!D34,IF(AND(Data!$N$20=4,Data!E34&lt;&gt;""),Data!E34,IF(AND(Data!$N$20=5,Data!F34&lt;&gt;""),Data!F34,IF(AND(Data!$N$20=6,Data!G34&lt;&gt;""),Data!G34,IF(AND(Data!$N$20=7,Data!H34&lt;&gt;""),Data!H34,IF(AND(Data!$N$20=8,Data!I34&lt;&gt;""),Data!I34,IF(AND(Data!$N$20=9,Data!J34&lt;&gt;""),Data!J34,IF(AND(Data!$N$20=10,Data!K34&lt;&gt;""),Data!K34,""))))))))))</f>
        <v>F</v>
      </c>
      <c r="C36" s="83" t="str">
        <f>IF(AND(Data!$N$27=1,Data!B34&lt;&gt;""),Data!B34,IF(AND(Data!$N$27=2,Data!C34&lt;&gt;""),Data!C34,IF(AND(Data!$N$27=3,Data!D34&lt;&gt;""),Data!D34,IF(AND(Data!$N$27=4,Data!E34&lt;&gt;""),Data!E34,IF(AND(Data!$N$27=5,Data!F34&lt;&gt;""),Data!F34,IF(AND(Data!$N$27=6,Data!G34&lt;&gt;""),Data!G34,IF(AND(Data!$N$27=7,Data!H34&lt;&gt;""),Data!H34,IF(AND(Data!$N$27=8,Data!I34&lt;&gt;""),Data!I34,IF(AND(Data!$N$27=9,Data!J34&lt;&gt;""),Data!J34,IF(AND(Data!$N$27=10,Data!K34&lt;&gt;""),Data!K34,""))))))))))</f>
        <v>Mid</v>
      </c>
      <c r="D36" s="106"/>
      <c r="E36" s="106"/>
      <c r="F36" s="106"/>
      <c r="G36" s="93" t="str">
        <f>IF(M9&lt;&gt;"",G9,"")</f>
        <v/>
      </c>
      <c r="H36" s="107" t="str">
        <f>IF(H9&lt;&gt;"",(H9/$M$9),"")</f>
        <v/>
      </c>
      <c r="I36" s="107" t="str">
        <f>IF(I9&lt;&gt;"",(I9/$M$9),"")</f>
        <v/>
      </c>
      <c r="J36" s="107" t="str">
        <f>IF(J9&lt;&gt;"",(J9/$M$9),"")</f>
        <v/>
      </c>
      <c r="K36" s="107" t="str">
        <f>IF(K9&lt;&gt;"",(K9/$M$9),"")</f>
        <v/>
      </c>
      <c r="L36" s="107" t="str">
        <f>IF(L9&lt;&gt;"",(L9/$M$9),"")</f>
        <v/>
      </c>
      <c r="M36" s="107" t="str">
        <f>IF(SUM(H36:L36)&lt;&gt;0,SUM(H36:L36),"")</f>
        <v/>
      </c>
      <c r="N36" s="106"/>
      <c r="O36" s="106"/>
    </row>
    <row r="37" spans="2:15" x14ac:dyDescent="0.15">
      <c r="B37" s="83" t="str">
        <f>IF(AND(Data!$N$20=1,Data!B35&lt;&gt;""),Data!B35,IF(AND(Data!$N$20=2,Data!C35&lt;&gt;""),Data!C35,IF(AND(Data!$N$20=3,Data!D35&lt;&gt;""),Data!D35,IF(AND(Data!$N$20=4,Data!E35&lt;&gt;""),Data!E35,IF(AND(Data!$N$20=5,Data!F35&lt;&gt;""),Data!F35,IF(AND(Data!$N$20=6,Data!G35&lt;&gt;""),Data!G35,IF(AND(Data!$N$20=7,Data!H35&lt;&gt;""),Data!H35,IF(AND(Data!$N$20=8,Data!I35&lt;&gt;""),Data!I35,IF(AND(Data!$N$20=9,Data!J35&lt;&gt;""),Data!J35,IF(AND(Data!$N$20=10,Data!K35&lt;&gt;""),Data!K35,""))))))))))</f>
        <v>F</v>
      </c>
      <c r="C37" s="83" t="str">
        <f>IF(AND(Data!$N$27=1,Data!B35&lt;&gt;""),Data!B35,IF(AND(Data!$N$27=2,Data!C35&lt;&gt;""),Data!C35,IF(AND(Data!$N$27=3,Data!D35&lt;&gt;""),Data!D35,IF(AND(Data!$N$27=4,Data!E35&lt;&gt;""),Data!E35,IF(AND(Data!$N$27=5,Data!F35&lt;&gt;""),Data!F35,IF(AND(Data!$N$27=6,Data!G35&lt;&gt;""),Data!G35,IF(AND(Data!$N$27=7,Data!H35&lt;&gt;""),Data!H35,IF(AND(Data!$N$27=8,Data!I35&lt;&gt;""),Data!I35,IF(AND(Data!$N$27=9,Data!J35&lt;&gt;""),Data!J35,IF(AND(Data!$N$27=10,Data!K35&lt;&gt;""),Data!K35,""))))))))))</f>
        <v>Mid</v>
      </c>
      <c r="D37" s="106"/>
      <c r="E37" s="106"/>
      <c r="F37" s="106"/>
      <c r="G37" s="93" t="str">
        <f>IF(M10&lt;&gt;"",G10,"")</f>
        <v/>
      </c>
      <c r="H37" s="107" t="str">
        <f>IF(H10&lt;&gt;"",(H10/$M$10),"")</f>
        <v/>
      </c>
      <c r="I37" s="107" t="str">
        <f>IF(I10&lt;&gt;"",(I10/$M$10),"")</f>
        <v/>
      </c>
      <c r="J37" s="107" t="str">
        <f>IF(J10&lt;&gt;"",(J10/$M$10),"")</f>
        <v/>
      </c>
      <c r="K37" s="107" t="str">
        <f>IF(K10&lt;&gt;"",(K10/$M$10),"")</f>
        <v/>
      </c>
      <c r="L37" s="107" t="str">
        <f>IF(L10&lt;&gt;"",(L10/$M$10),"")</f>
        <v/>
      </c>
      <c r="M37" s="107" t="str">
        <f>IF(SUM(H37:L37)&lt;&gt;0,SUM(H37:L37),"")</f>
        <v/>
      </c>
      <c r="N37" s="106"/>
      <c r="O37" s="106"/>
    </row>
    <row r="38" spans="2:15" x14ac:dyDescent="0.15">
      <c r="B38" s="83" t="str">
        <f>IF(AND(Data!$N$20=1,Data!B36&lt;&gt;""),Data!B36,IF(AND(Data!$N$20=2,Data!C36&lt;&gt;""),Data!C36,IF(AND(Data!$N$20=3,Data!D36&lt;&gt;""),Data!D36,IF(AND(Data!$N$20=4,Data!E36&lt;&gt;""),Data!E36,IF(AND(Data!$N$20=5,Data!F36&lt;&gt;""),Data!F36,IF(AND(Data!$N$20=6,Data!G36&lt;&gt;""),Data!G36,IF(AND(Data!$N$20=7,Data!H36&lt;&gt;""),Data!H36,IF(AND(Data!$N$20=8,Data!I36&lt;&gt;""),Data!I36,IF(AND(Data!$N$20=9,Data!J36&lt;&gt;""),Data!J36,IF(AND(Data!$N$20=10,Data!K36&lt;&gt;""),Data!K36,""))))))))))</f>
        <v>F</v>
      </c>
      <c r="C38" s="83" t="str">
        <f>IF(AND(Data!$N$27=1,Data!B36&lt;&gt;""),Data!B36,IF(AND(Data!$N$27=2,Data!C36&lt;&gt;""),Data!C36,IF(AND(Data!$N$27=3,Data!D36&lt;&gt;""),Data!D36,IF(AND(Data!$N$27=4,Data!E36&lt;&gt;""),Data!E36,IF(AND(Data!$N$27=5,Data!F36&lt;&gt;""),Data!F36,IF(AND(Data!$N$27=6,Data!G36&lt;&gt;""),Data!G36,IF(AND(Data!$N$27=7,Data!H36&lt;&gt;""),Data!H36,IF(AND(Data!$N$27=8,Data!I36&lt;&gt;""),Data!I36,IF(AND(Data!$N$27=9,Data!J36&lt;&gt;""),Data!J36,IF(AND(Data!$N$27=10,Data!K36&lt;&gt;""),Data!K36,""))))))))))</f>
        <v>Mid</v>
      </c>
      <c r="D38" s="106"/>
      <c r="E38" s="106"/>
      <c r="F38" s="106"/>
      <c r="N38" s="106"/>
      <c r="O38" s="106"/>
    </row>
    <row r="39" spans="2:15" x14ac:dyDescent="0.15">
      <c r="B39" s="83" t="str">
        <f>IF(AND(Data!$N$20=1,Data!B37&lt;&gt;""),Data!B37,IF(AND(Data!$N$20=2,Data!C37&lt;&gt;""),Data!C37,IF(AND(Data!$N$20=3,Data!D37&lt;&gt;""),Data!D37,IF(AND(Data!$N$20=4,Data!E37&lt;&gt;""),Data!E37,IF(AND(Data!$N$20=5,Data!F37&lt;&gt;""),Data!F37,IF(AND(Data!$N$20=6,Data!G37&lt;&gt;""),Data!G37,IF(AND(Data!$N$20=7,Data!H37&lt;&gt;""),Data!H37,IF(AND(Data!$N$20=8,Data!I37&lt;&gt;""),Data!I37,IF(AND(Data!$N$20=9,Data!J37&lt;&gt;""),Data!J37,IF(AND(Data!$N$20=10,Data!K37&lt;&gt;""),Data!K37,""))))))))))</f>
        <v>F</v>
      </c>
      <c r="C39" s="83" t="str">
        <f>IF(AND(Data!$N$27=1,Data!B37&lt;&gt;""),Data!B37,IF(AND(Data!$N$27=2,Data!C37&lt;&gt;""),Data!C37,IF(AND(Data!$N$27=3,Data!D37&lt;&gt;""),Data!D37,IF(AND(Data!$N$27=4,Data!E37&lt;&gt;""),Data!E37,IF(AND(Data!$N$27=5,Data!F37&lt;&gt;""),Data!F37,IF(AND(Data!$N$27=6,Data!G37&lt;&gt;""),Data!G37,IF(AND(Data!$N$27=7,Data!H37&lt;&gt;""),Data!H37,IF(AND(Data!$N$27=8,Data!I37&lt;&gt;""),Data!I37,IF(AND(Data!$N$27=9,Data!J37&lt;&gt;""),Data!J37,IF(AND(Data!$N$27=10,Data!K37&lt;&gt;""),Data!K37,""))))))))))</f>
        <v>Mid</v>
      </c>
      <c r="D39" s="106"/>
      <c r="E39" s="106"/>
      <c r="F39" s="106"/>
      <c r="N39" s="106"/>
      <c r="O39" s="106"/>
    </row>
    <row r="40" spans="2:15" x14ac:dyDescent="0.15">
      <c r="B40" s="83" t="str">
        <f>IF(AND(Data!$N$20=1,Data!B38&lt;&gt;""),Data!B38,IF(AND(Data!$N$20=2,Data!C38&lt;&gt;""),Data!C38,IF(AND(Data!$N$20=3,Data!D38&lt;&gt;""),Data!D38,IF(AND(Data!$N$20=4,Data!E38&lt;&gt;""),Data!E38,IF(AND(Data!$N$20=5,Data!F38&lt;&gt;""),Data!F38,IF(AND(Data!$N$20=6,Data!G38&lt;&gt;""),Data!G38,IF(AND(Data!$N$20=7,Data!H38&lt;&gt;""),Data!H38,IF(AND(Data!$N$20=8,Data!I38&lt;&gt;""),Data!I38,IF(AND(Data!$N$20=9,Data!J38&lt;&gt;""),Data!J38,IF(AND(Data!$N$20=10,Data!K38&lt;&gt;""),Data!K38,""))))))))))</f>
        <v>F</v>
      </c>
      <c r="C40" s="83" t="str">
        <f>IF(AND(Data!$N$27=1,Data!B38&lt;&gt;""),Data!B38,IF(AND(Data!$N$27=2,Data!C38&lt;&gt;""),Data!C38,IF(AND(Data!$N$27=3,Data!D38&lt;&gt;""),Data!D38,IF(AND(Data!$N$27=4,Data!E38&lt;&gt;""),Data!E38,IF(AND(Data!$N$27=5,Data!F38&lt;&gt;""),Data!F38,IF(AND(Data!$N$27=6,Data!G38&lt;&gt;""),Data!G38,IF(AND(Data!$N$27=7,Data!H38&lt;&gt;""),Data!H38,IF(AND(Data!$N$27=8,Data!I38&lt;&gt;""),Data!I38,IF(AND(Data!$N$27=9,Data!J38&lt;&gt;""),Data!J38,IF(AND(Data!$N$27=10,Data!K38&lt;&gt;""),Data!K38,""))))))))))</f>
        <v>Mid</v>
      </c>
    </row>
    <row r="41" spans="2:15" x14ac:dyDescent="0.15">
      <c r="B41" s="83" t="str">
        <f>IF(AND(Data!$N$20=1,Data!B39&lt;&gt;""),Data!B39,IF(AND(Data!$N$20=2,Data!C39&lt;&gt;""),Data!C39,IF(AND(Data!$N$20=3,Data!D39&lt;&gt;""),Data!D39,IF(AND(Data!$N$20=4,Data!E39&lt;&gt;""),Data!E39,IF(AND(Data!$N$20=5,Data!F39&lt;&gt;""),Data!F39,IF(AND(Data!$N$20=6,Data!G39&lt;&gt;""),Data!G39,IF(AND(Data!$N$20=7,Data!H39&lt;&gt;""),Data!H39,IF(AND(Data!$N$20=8,Data!I39&lt;&gt;""),Data!I39,IF(AND(Data!$N$20=9,Data!J39&lt;&gt;""),Data!J39,IF(AND(Data!$N$20=10,Data!K39&lt;&gt;""),Data!K39,""))))))))))</f>
        <v>F</v>
      </c>
      <c r="C41" s="83" t="str">
        <f>IF(AND(Data!$N$27=1,Data!B39&lt;&gt;""),Data!B39,IF(AND(Data!$N$27=2,Data!C39&lt;&gt;""),Data!C39,IF(AND(Data!$N$27=3,Data!D39&lt;&gt;""),Data!D39,IF(AND(Data!$N$27=4,Data!E39&lt;&gt;""),Data!E39,IF(AND(Data!$N$27=5,Data!F39&lt;&gt;""),Data!F39,IF(AND(Data!$N$27=6,Data!G39&lt;&gt;""),Data!G39,IF(AND(Data!$N$27=7,Data!H39&lt;&gt;""),Data!H39,IF(AND(Data!$N$27=8,Data!I39&lt;&gt;""),Data!I39,IF(AND(Data!$N$27=9,Data!J39&lt;&gt;""),Data!J39,IF(AND(Data!$N$27=10,Data!K39&lt;&gt;""),Data!K39,""))))))))))</f>
        <v>Mid</v>
      </c>
    </row>
    <row r="42" spans="2:15" x14ac:dyDescent="0.15">
      <c r="B42" s="83" t="str">
        <f>IF(AND(Data!$N$20=1,Data!B40&lt;&gt;""),Data!B40,IF(AND(Data!$N$20=2,Data!C40&lt;&gt;""),Data!C40,IF(AND(Data!$N$20=3,Data!D40&lt;&gt;""),Data!D40,IF(AND(Data!$N$20=4,Data!E40&lt;&gt;""),Data!E40,IF(AND(Data!$N$20=5,Data!F40&lt;&gt;""),Data!F40,IF(AND(Data!$N$20=6,Data!G40&lt;&gt;""),Data!G40,IF(AND(Data!$N$20=7,Data!H40&lt;&gt;""),Data!H40,IF(AND(Data!$N$20=8,Data!I40&lt;&gt;""),Data!I40,IF(AND(Data!$N$20=9,Data!J40&lt;&gt;""),Data!J40,IF(AND(Data!$N$20=10,Data!K40&lt;&gt;""),Data!K40,""))))))))))</f>
        <v>F</v>
      </c>
      <c r="C42" s="83" t="str">
        <f>IF(AND(Data!$N$27=1,Data!B40&lt;&gt;""),Data!B40,IF(AND(Data!$N$27=2,Data!C40&lt;&gt;""),Data!C40,IF(AND(Data!$N$27=3,Data!D40&lt;&gt;""),Data!D40,IF(AND(Data!$N$27=4,Data!E40&lt;&gt;""),Data!E40,IF(AND(Data!$N$27=5,Data!F40&lt;&gt;""),Data!F40,IF(AND(Data!$N$27=6,Data!G40&lt;&gt;""),Data!G40,IF(AND(Data!$N$27=7,Data!H40&lt;&gt;""),Data!H40,IF(AND(Data!$N$27=8,Data!I40&lt;&gt;""),Data!I40,IF(AND(Data!$N$27=9,Data!J40&lt;&gt;""),Data!J40,IF(AND(Data!$N$27=10,Data!K40&lt;&gt;""),Data!K40,""))))))))))</f>
        <v>Mid</v>
      </c>
    </row>
    <row r="43" spans="2:15" x14ac:dyDescent="0.15">
      <c r="B43" s="83" t="str">
        <f>IF(AND(Data!$N$20=1,Data!B41&lt;&gt;""),Data!B41,IF(AND(Data!$N$20=2,Data!C41&lt;&gt;""),Data!C41,IF(AND(Data!$N$20=3,Data!D41&lt;&gt;""),Data!D41,IF(AND(Data!$N$20=4,Data!E41&lt;&gt;""),Data!E41,IF(AND(Data!$N$20=5,Data!F41&lt;&gt;""),Data!F41,IF(AND(Data!$N$20=6,Data!G41&lt;&gt;""),Data!G41,IF(AND(Data!$N$20=7,Data!H41&lt;&gt;""),Data!H41,IF(AND(Data!$N$20=8,Data!I41&lt;&gt;""),Data!I41,IF(AND(Data!$N$20=9,Data!J41&lt;&gt;""),Data!J41,IF(AND(Data!$N$20=10,Data!K41&lt;&gt;""),Data!K41,""))))))))))</f>
        <v>F</v>
      </c>
      <c r="C43" s="83" t="str">
        <f>IF(AND(Data!$N$27=1,Data!B41&lt;&gt;""),Data!B41,IF(AND(Data!$N$27=2,Data!C41&lt;&gt;""),Data!C41,IF(AND(Data!$N$27=3,Data!D41&lt;&gt;""),Data!D41,IF(AND(Data!$N$27=4,Data!E41&lt;&gt;""),Data!E41,IF(AND(Data!$N$27=5,Data!F41&lt;&gt;""),Data!F41,IF(AND(Data!$N$27=6,Data!G41&lt;&gt;""),Data!G41,IF(AND(Data!$N$27=7,Data!H41&lt;&gt;""),Data!H41,IF(AND(Data!$N$27=8,Data!I41&lt;&gt;""),Data!I41,IF(AND(Data!$N$27=9,Data!J41&lt;&gt;""),Data!J41,IF(AND(Data!$N$27=10,Data!K41&lt;&gt;""),Data!K41,""))))))))))</f>
        <v>Mid</v>
      </c>
    </row>
    <row r="44" spans="2:15" x14ac:dyDescent="0.15">
      <c r="B44" s="83" t="str">
        <f>IF(AND(Data!$N$20=1,Data!B42&lt;&gt;""),Data!B42,IF(AND(Data!$N$20=2,Data!C42&lt;&gt;""),Data!C42,IF(AND(Data!$N$20=3,Data!D42&lt;&gt;""),Data!D42,IF(AND(Data!$N$20=4,Data!E42&lt;&gt;""),Data!E42,IF(AND(Data!$N$20=5,Data!F42&lt;&gt;""),Data!F42,IF(AND(Data!$N$20=6,Data!G42&lt;&gt;""),Data!G42,IF(AND(Data!$N$20=7,Data!H42&lt;&gt;""),Data!H42,IF(AND(Data!$N$20=8,Data!I42&lt;&gt;""),Data!I42,IF(AND(Data!$N$20=9,Data!J42&lt;&gt;""),Data!J42,IF(AND(Data!$N$20=10,Data!K42&lt;&gt;""),Data!K42,""))))))))))</f>
        <v>M</v>
      </c>
      <c r="C44" s="83" t="str">
        <f>IF(AND(Data!$N$27=1,Data!B42&lt;&gt;""),Data!B42,IF(AND(Data!$N$27=2,Data!C42&lt;&gt;""),Data!C42,IF(AND(Data!$N$27=3,Data!D42&lt;&gt;""),Data!D42,IF(AND(Data!$N$27=4,Data!E42&lt;&gt;""),Data!E42,IF(AND(Data!$N$27=5,Data!F42&lt;&gt;""),Data!F42,IF(AND(Data!$N$27=6,Data!G42&lt;&gt;""),Data!G42,IF(AND(Data!$N$27=7,Data!H42&lt;&gt;""),Data!H42,IF(AND(Data!$N$27=8,Data!I42&lt;&gt;""),Data!I42,IF(AND(Data!$N$27=9,Data!J42&lt;&gt;""),Data!J42,IF(AND(Data!$N$27=10,Data!K42&lt;&gt;""),Data!K42,""))))))))))</f>
        <v>Mid</v>
      </c>
    </row>
    <row r="45" spans="2:15" x14ac:dyDescent="0.15">
      <c r="B45" s="83" t="str">
        <f>IF(AND(Data!$N$20=1,Data!B43&lt;&gt;""),Data!B43,IF(AND(Data!$N$20=2,Data!C43&lt;&gt;""),Data!C43,IF(AND(Data!$N$20=3,Data!D43&lt;&gt;""),Data!D43,IF(AND(Data!$N$20=4,Data!E43&lt;&gt;""),Data!E43,IF(AND(Data!$N$20=5,Data!F43&lt;&gt;""),Data!F43,IF(AND(Data!$N$20=6,Data!G43&lt;&gt;""),Data!G43,IF(AND(Data!$N$20=7,Data!H43&lt;&gt;""),Data!H43,IF(AND(Data!$N$20=8,Data!I43&lt;&gt;""),Data!I43,IF(AND(Data!$N$20=9,Data!J43&lt;&gt;""),Data!J43,IF(AND(Data!$N$20=10,Data!K43&lt;&gt;""),Data!K43,""))))))))))</f>
        <v>F</v>
      </c>
      <c r="C45" s="83" t="str">
        <f>IF(AND(Data!$N$27=1,Data!B43&lt;&gt;""),Data!B43,IF(AND(Data!$N$27=2,Data!C43&lt;&gt;""),Data!C43,IF(AND(Data!$N$27=3,Data!D43&lt;&gt;""),Data!D43,IF(AND(Data!$N$27=4,Data!E43&lt;&gt;""),Data!E43,IF(AND(Data!$N$27=5,Data!F43&lt;&gt;""),Data!F43,IF(AND(Data!$N$27=6,Data!G43&lt;&gt;""),Data!G43,IF(AND(Data!$N$27=7,Data!H43&lt;&gt;""),Data!H43,IF(AND(Data!$N$27=8,Data!I43&lt;&gt;""),Data!I43,IF(AND(Data!$N$27=9,Data!J43&lt;&gt;""),Data!J43,IF(AND(Data!$N$27=10,Data!K43&lt;&gt;""),Data!K43,""))))))))))</f>
        <v>Mid</v>
      </c>
    </row>
    <row r="46" spans="2:15" x14ac:dyDescent="0.15">
      <c r="B46" s="83" t="str">
        <f>IF(AND(Data!$N$20=1,Data!B44&lt;&gt;""),Data!B44,IF(AND(Data!$N$20=2,Data!C44&lt;&gt;""),Data!C44,IF(AND(Data!$N$20=3,Data!D44&lt;&gt;""),Data!D44,IF(AND(Data!$N$20=4,Data!E44&lt;&gt;""),Data!E44,IF(AND(Data!$N$20=5,Data!F44&lt;&gt;""),Data!F44,IF(AND(Data!$N$20=6,Data!G44&lt;&gt;""),Data!G44,IF(AND(Data!$N$20=7,Data!H44&lt;&gt;""),Data!H44,IF(AND(Data!$N$20=8,Data!I44&lt;&gt;""),Data!I44,IF(AND(Data!$N$20=9,Data!J44&lt;&gt;""),Data!J44,IF(AND(Data!$N$20=10,Data!K44&lt;&gt;""),Data!K44,""))))))))))</f>
        <v>M</v>
      </c>
      <c r="C46" s="83" t="str">
        <f>IF(AND(Data!$N$27=1,Data!B44&lt;&gt;""),Data!B44,IF(AND(Data!$N$27=2,Data!C44&lt;&gt;""),Data!C44,IF(AND(Data!$N$27=3,Data!D44&lt;&gt;""),Data!D44,IF(AND(Data!$N$27=4,Data!E44&lt;&gt;""),Data!E44,IF(AND(Data!$N$27=5,Data!F44&lt;&gt;""),Data!F44,IF(AND(Data!$N$27=6,Data!G44&lt;&gt;""),Data!G44,IF(AND(Data!$N$27=7,Data!H44&lt;&gt;""),Data!H44,IF(AND(Data!$N$27=8,Data!I44&lt;&gt;""),Data!I44,IF(AND(Data!$N$27=9,Data!J44&lt;&gt;""),Data!J44,IF(AND(Data!$N$27=10,Data!K44&lt;&gt;""),Data!K44,""))))))))))</f>
        <v>Mid</v>
      </c>
    </row>
    <row r="47" spans="2:15" x14ac:dyDescent="0.15">
      <c r="B47" s="83" t="str">
        <f>IF(AND(Data!$N$20=1,Data!B45&lt;&gt;""),Data!B45,IF(AND(Data!$N$20=2,Data!C45&lt;&gt;""),Data!C45,IF(AND(Data!$N$20=3,Data!D45&lt;&gt;""),Data!D45,IF(AND(Data!$N$20=4,Data!E45&lt;&gt;""),Data!E45,IF(AND(Data!$N$20=5,Data!F45&lt;&gt;""),Data!F45,IF(AND(Data!$N$20=6,Data!G45&lt;&gt;""),Data!G45,IF(AND(Data!$N$20=7,Data!H45&lt;&gt;""),Data!H45,IF(AND(Data!$N$20=8,Data!I45&lt;&gt;""),Data!I45,IF(AND(Data!$N$20=9,Data!J45&lt;&gt;""),Data!J45,IF(AND(Data!$N$20=10,Data!K45&lt;&gt;""),Data!K45,""))))))))))</f>
        <v>F</v>
      </c>
      <c r="C47" s="83" t="str">
        <f>IF(AND(Data!$N$27=1,Data!B45&lt;&gt;""),Data!B45,IF(AND(Data!$N$27=2,Data!C45&lt;&gt;""),Data!C45,IF(AND(Data!$N$27=3,Data!D45&lt;&gt;""),Data!D45,IF(AND(Data!$N$27=4,Data!E45&lt;&gt;""),Data!E45,IF(AND(Data!$N$27=5,Data!F45&lt;&gt;""),Data!F45,IF(AND(Data!$N$27=6,Data!G45&lt;&gt;""),Data!G45,IF(AND(Data!$N$27=7,Data!H45&lt;&gt;""),Data!H45,IF(AND(Data!$N$27=8,Data!I45&lt;&gt;""),Data!I45,IF(AND(Data!$N$27=9,Data!J45&lt;&gt;""),Data!J45,IF(AND(Data!$N$27=10,Data!K45&lt;&gt;""),Data!K45,""))))))))))</f>
        <v>Mid</v>
      </c>
    </row>
    <row r="48" spans="2:15" x14ac:dyDescent="0.15">
      <c r="B48" s="83" t="str">
        <f>IF(AND(Data!$N$20=1,Data!B46&lt;&gt;""),Data!B46,IF(AND(Data!$N$20=2,Data!C46&lt;&gt;""),Data!C46,IF(AND(Data!$N$20=3,Data!D46&lt;&gt;""),Data!D46,IF(AND(Data!$N$20=4,Data!E46&lt;&gt;""),Data!E46,IF(AND(Data!$N$20=5,Data!F46&lt;&gt;""),Data!F46,IF(AND(Data!$N$20=6,Data!G46&lt;&gt;""),Data!G46,IF(AND(Data!$N$20=7,Data!H46&lt;&gt;""),Data!H46,IF(AND(Data!$N$20=8,Data!I46&lt;&gt;""),Data!I46,IF(AND(Data!$N$20=9,Data!J46&lt;&gt;""),Data!J46,IF(AND(Data!$N$20=10,Data!K46&lt;&gt;""),Data!K46,""))))))))))</f>
        <v>M</v>
      </c>
      <c r="C48" s="83" t="str">
        <f>IF(AND(Data!$N$27=1,Data!B46&lt;&gt;""),Data!B46,IF(AND(Data!$N$27=2,Data!C46&lt;&gt;""),Data!C46,IF(AND(Data!$N$27=3,Data!D46&lt;&gt;""),Data!D46,IF(AND(Data!$N$27=4,Data!E46&lt;&gt;""),Data!E46,IF(AND(Data!$N$27=5,Data!F46&lt;&gt;""),Data!F46,IF(AND(Data!$N$27=6,Data!G46&lt;&gt;""),Data!G46,IF(AND(Data!$N$27=7,Data!H46&lt;&gt;""),Data!H46,IF(AND(Data!$N$27=8,Data!I46&lt;&gt;""),Data!I46,IF(AND(Data!$N$27=9,Data!J46&lt;&gt;""),Data!J46,IF(AND(Data!$N$27=10,Data!K46&lt;&gt;""),Data!K46,""))))))))))</f>
        <v>Mid</v>
      </c>
    </row>
    <row r="49" spans="2:3" x14ac:dyDescent="0.15">
      <c r="B49" s="83" t="str">
        <f>IF(AND(Data!$N$20=1,Data!B47&lt;&gt;""),Data!B47,IF(AND(Data!$N$20=2,Data!C47&lt;&gt;""),Data!C47,IF(AND(Data!$N$20=3,Data!D47&lt;&gt;""),Data!D47,IF(AND(Data!$N$20=4,Data!E47&lt;&gt;""),Data!E47,IF(AND(Data!$N$20=5,Data!F47&lt;&gt;""),Data!F47,IF(AND(Data!$N$20=6,Data!G47&lt;&gt;""),Data!G47,IF(AND(Data!$N$20=7,Data!H47&lt;&gt;""),Data!H47,IF(AND(Data!$N$20=8,Data!I47&lt;&gt;""),Data!I47,IF(AND(Data!$N$20=9,Data!J47&lt;&gt;""),Data!J47,IF(AND(Data!$N$20=10,Data!K47&lt;&gt;""),Data!K47,""))))))))))</f>
        <v>M</v>
      </c>
      <c r="C49" s="83" t="str">
        <f>IF(AND(Data!$N$27=1,Data!B47&lt;&gt;""),Data!B47,IF(AND(Data!$N$27=2,Data!C47&lt;&gt;""),Data!C47,IF(AND(Data!$N$27=3,Data!D47&lt;&gt;""),Data!D47,IF(AND(Data!$N$27=4,Data!E47&lt;&gt;""),Data!E47,IF(AND(Data!$N$27=5,Data!F47&lt;&gt;""),Data!F47,IF(AND(Data!$N$27=6,Data!G47&lt;&gt;""),Data!G47,IF(AND(Data!$N$27=7,Data!H47&lt;&gt;""),Data!H47,IF(AND(Data!$N$27=8,Data!I47&lt;&gt;""),Data!I47,IF(AND(Data!$N$27=9,Data!J47&lt;&gt;""),Data!J47,IF(AND(Data!$N$27=10,Data!K47&lt;&gt;""),Data!K47,""))))))))))</f>
        <v>Mid</v>
      </c>
    </row>
    <row r="50" spans="2:3" x14ac:dyDescent="0.15">
      <c r="B50" s="83" t="str">
        <f>IF(AND(Data!$N$20=1,Data!B48&lt;&gt;""),Data!B48,IF(AND(Data!$N$20=2,Data!C48&lt;&gt;""),Data!C48,IF(AND(Data!$N$20=3,Data!D48&lt;&gt;""),Data!D48,IF(AND(Data!$N$20=4,Data!E48&lt;&gt;""),Data!E48,IF(AND(Data!$N$20=5,Data!F48&lt;&gt;""),Data!F48,IF(AND(Data!$N$20=6,Data!G48&lt;&gt;""),Data!G48,IF(AND(Data!$N$20=7,Data!H48&lt;&gt;""),Data!H48,IF(AND(Data!$N$20=8,Data!I48&lt;&gt;""),Data!I48,IF(AND(Data!$N$20=9,Data!J48&lt;&gt;""),Data!J48,IF(AND(Data!$N$20=10,Data!K48&lt;&gt;""),Data!K48,""))))))))))</f>
        <v>F</v>
      </c>
      <c r="C50" s="83" t="str">
        <f>IF(AND(Data!$N$27=1,Data!B48&lt;&gt;""),Data!B48,IF(AND(Data!$N$27=2,Data!C48&lt;&gt;""),Data!C48,IF(AND(Data!$N$27=3,Data!D48&lt;&gt;""),Data!D48,IF(AND(Data!$N$27=4,Data!E48&lt;&gt;""),Data!E48,IF(AND(Data!$N$27=5,Data!F48&lt;&gt;""),Data!F48,IF(AND(Data!$N$27=6,Data!G48&lt;&gt;""),Data!G48,IF(AND(Data!$N$27=7,Data!H48&lt;&gt;""),Data!H48,IF(AND(Data!$N$27=8,Data!I48&lt;&gt;""),Data!I48,IF(AND(Data!$N$27=9,Data!J48&lt;&gt;""),Data!J48,IF(AND(Data!$N$27=10,Data!K48&lt;&gt;""),Data!K48,""))))))))))</f>
        <v>Mid</v>
      </c>
    </row>
    <row r="51" spans="2:3" x14ac:dyDescent="0.15">
      <c r="B51" s="83" t="str">
        <f>IF(AND(Data!$N$20=1,Data!B49&lt;&gt;""),Data!B49,IF(AND(Data!$N$20=2,Data!C49&lt;&gt;""),Data!C49,IF(AND(Data!$N$20=3,Data!D49&lt;&gt;""),Data!D49,IF(AND(Data!$N$20=4,Data!E49&lt;&gt;""),Data!E49,IF(AND(Data!$N$20=5,Data!F49&lt;&gt;""),Data!F49,IF(AND(Data!$N$20=6,Data!G49&lt;&gt;""),Data!G49,IF(AND(Data!$N$20=7,Data!H49&lt;&gt;""),Data!H49,IF(AND(Data!$N$20=8,Data!I49&lt;&gt;""),Data!I49,IF(AND(Data!$N$20=9,Data!J49&lt;&gt;""),Data!J49,IF(AND(Data!$N$20=10,Data!K49&lt;&gt;""),Data!K49,""))))))))))</f>
        <v>F</v>
      </c>
      <c r="C51" s="83" t="str">
        <f>IF(AND(Data!$N$27=1,Data!B49&lt;&gt;""),Data!B49,IF(AND(Data!$N$27=2,Data!C49&lt;&gt;""),Data!C49,IF(AND(Data!$N$27=3,Data!D49&lt;&gt;""),Data!D49,IF(AND(Data!$N$27=4,Data!E49&lt;&gt;""),Data!E49,IF(AND(Data!$N$27=5,Data!F49&lt;&gt;""),Data!F49,IF(AND(Data!$N$27=6,Data!G49&lt;&gt;""),Data!G49,IF(AND(Data!$N$27=7,Data!H49&lt;&gt;""),Data!H49,IF(AND(Data!$N$27=8,Data!I49&lt;&gt;""),Data!I49,IF(AND(Data!$N$27=9,Data!J49&lt;&gt;""),Data!J49,IF(AND(Data!$N$27=10,Data!K49&lt;&gt;""),Data!K49,""))))))))))</f>
        <v>Mid</v>
      </c>
    </row>
    <row r="52" spans="2:3" x14ac:dyDescent="0.15">
      <c r="B52" s="83" t="str">
        <f>IF(AND(Data!$N$20=1,Data!B50&lt;&gt;""),Data!B50,IF(AND(Data!$N$20=2,Data!C50&lt;&gt;""),Data!C50,IF(AND(Data!$N$20=3,Data!D50&lt;&gt;""),Data!D50,IF(AND(Data!$N$20=4,Data!E50&lt;&gt;""),Data!E50,IF(AND(Data!$N$20=5,Data!F50&lt;&gt;""),Data!F50,IF(AND(Data!$N$20=6,Data!G50&lt;&gt;""),Data!G50,IF(AND(Data!$N$20=7,Data!H50&lt;&gt;""),Data!H50,IF(AND(Data!$N$20=8,Data!I50&lt;&gt;""),Data!I50,IF(AND(Data!$N$20=9,Data!J50&lt;&gt;""),Data!J50,IF(AND(Data!$N$20=10,Data!K50&lt;&gt;""),Data!K50,""))))))))))</f>
        <v>M</v>
      </c>
      <c r="C52" s="83" t="str">
        <f>IF(AND(Data!$N$27=1,Data!B50&lt;&gt;""),Data!B50,IF(AND(Data!$N$27=2,Data!C50&lt;&gt;""),Data!C50,IF(AND(Data!$N$27=3,Data!D50&lt;&gt;""),Data!D50,IF(AND(Data!$N$27=4,Data!E50&lt;&gt;""),Data!E50,IF(AND(Data!$N$27=5,Data!F50&lt;&gt;""),Data!F50,IF(AND(Data!$N$27=6,Data!G50&lt;&gt;""),Data!G50,IF(AND(Data!$N$27=7,Data!H50&lt;&gt;""),Data!H50,IF(AND(Data!$N$27=8,Data!I50&lt;&gt;""),Data!I50,IF(AND(Data!$N$27=9,Data!J50&lt;&gt;""),Data!J50,IF(AND(Data!$N$27=10,Data!K50&lt;&gt;""),Data!K50,""))))))))))</f>
        <v>Mid</v>
      </c>
    </row>
    <row r="53" spans="2:3" x14ac:dyDescent="0.15">
      <c r="B53" s="83" t="str">
        <f>IF(AND(Data!$N$20=1,Data!B51&lt;&gt;""),Data!B51,IF(AND(Data!$N$20=2,Data!C51&lt;&gt;""),Data!C51,IF(AND(Data!$N$20=3,Data!D51&lt;&gt;""),Data!D51,IF(AND(Data!$N$20=4,Data!E51&lt;&gt;""),Data!E51,IF(AND(Data!$N$20=5,Data!F51&lt;&gt;""),Data!F51,IF(AND(Data!$N$20=6,Data!G51&lt;&gt;""),Data!G51,IF(AND(Data!$N$20=7,Data!H51&lt;&gt;""),Data!H51,IF(AND(Data!$N$20=8,Data!I51&lt;&gt;""),Data!I51,IF(AND(Data!$N$20=9,Data!J51&lt;&gt;""),Data!J51,IF(AND(Data!$N$20=10,Data!K51&lt;&gt;""),Data!K51,""))))))))))</f>
        <v>M</v>
      </c>
      <c r="C53" s="83" t="str">
        <f>IF(AND(Data!$N$27=1,Data!B51&lt;&gt;""),Data!B51,IF(AND(Data!$N$27=2,Data!C51&lt;&gt;""),Data!C51,IF(AND(Data!$N$27=3,Data!D51&lt;&gt;""),Data!D51,IF(AND(Data!$N$27=4,Data!E51&lt;&gt;""),Data!E51,IF(AND(Data!$N$27=5,Data!F51&lt;&gt;""),Data!F51,IF(AND(Data!$N$27=6,Data!G51&lt;&gt;""),Data!G51,IF(AND(Data!$N$27=7,Data!H51&lt;&gt;""),Data!H51,IF(AND(Data!$N$27=8,Data!I51&lt;&gt;""),Data!I51,IF(AND(Data!$N$27=9,Data!J51&lt;&gt;""),Data!J51,IF(AND(Data!$N$27=10,Data!K51&lt;&gt;""),Data!K51,""))))))))))</f>
        <v>Mid</v>
      </c>
    </row>
    <row r="54" spans="2:3" x14ac:dyDescent="0.15">
      <c r="B54" s="83" t="str">
        <f>IF(AND(Data!$N$20=1,Data!B52&lt;&gt;""),Data!B52,IF(AND(Data!$N$20=2,Data!C52&lt;&gt;""),Data!C52,IF(AND(Data!$N$20=3,Data!D52&lt;&gt;""),Data!D52,IF(AND(Data!$N$20=4,Data!E52&lt;&gt;""),Data!E52,IF(AND(Data!$N$20=5,Data!F52&lt;&gt;""),Data!F52,IF(AND(Data!$N$20=6,Data!G52&lt;&gt;""),Data!G52,IF(AND(Data!$N$20=7,Data!H52&lt;&gt;""),Data!H52,IF(AND(Data!$N$20=8,Data!I52&lt;&gt;""),Data!I52,IF(AND(Data!$N$20=9,Data!J52&lt;&gt;""),Data!J52,IF(AND(Data!$N$20=10,Data!K52&lt;&gt;""),Data!K52,""))))))))))</f>
        <v>M</v>
      </c>
      <c r="C54" s="83" t="str">
        <f>IF(AND(Data!$N$27=1,Data!B52&lt;&gt;""),Data!B52,IF(AND(Data!$N$27=2,Data!C52&lt;&gt;""),Data!C52,IF(AND(Data!$N$27=3,Data!D52&lt;&gt;""),Data!D52,IF(AND(Data!$N$27=4,Data!E52&lt;&gt;""),Data!E52,IF(AND(Data!$N$27=5,Data!F52&lt;&gt;""),Data!F52,IF(AND(Data!$N$27=6,Data!G52&lt;&gt;""),Data!G52,IF(AND(Data!$N$27=7,Data!H52&lt;&gt;""),Data!H52,IF(AND(Data!$N$27=8,Data!I52&lt;&gt;""),Data!I52,IF(AND(Data!$N$27=9,Data!J52&lt;&gt;""),Data!J52,IF(AND(Data!$N$27=10,Data!K52&lt;&gt;""),Data!K52,""))))))))))</f>
        <v>Mid</v>
      </c>
    </row>
    <row r="55" spans="2:3" x14ac:dyDescent="0.15">
      <c r="B55" s="83" t="str">
        <f>IF(AND(Data!$N$20=1,Data!B53&lt;&gt;""),Data!B53,IF(AND(Data!$N$20=2,Data!C53&lt;&gt;""),Data!C53,IF(AND(Data!$N$20=3,Data!D53&lt;&gt;""),Data!D53,IF(AND(Data!$N$20=4,Data!E53&lt;&gt;""),Data!E53,IF(AND(Data!$N$20=5,Data!F53&lt;&gt;""),Data!F53,IF(AND(Data!$N$20=6,Data!G53&lt;&gt;""),Data!G53,IF(AND(Data!$N$20=7,Data!H53&lt;&gt;""),Data!H53,IF(AND(Data!$N$20=8,Data!I53&lt;&gt;""),Data!I53,IF(AND(Data!$N$20=9,Data!J53&lt;&gt;""),Data!J53,IF(AND(Data!$N$20=10,Data!K53&lt;&gt;""),Data!K53,""))))))))))</f>
        <v>M</v>
      </c>
      <c r="C55" s="83" t="str">
        <f>IF(AND(Data!$N$27=1,Data!B53&lt;&gt;""),Data!B53,IF(AND(Data!$N$27=2,Data!C53&lt;&gt;""),Data!C53,IF(AND(Data!$N$27=3,Data!D53&lt;&gt;""),Data!D53,IF(AND(Data!$N$27=4,Data!E53&lt;&gt;""),Data!E53,IF(AND(Data!$N$27=5,Data!F53&lt;&gt;""),Data!F53,IF(AND(Data!$N$27=6,Data!G53&lt;&gt;""),Data!G53,IF(AND(Data!$N$27=7,Data!H53&lt;&gt;""),Data!H53,IF(AND(Data!$N$27=8,Data!I53&lt;&gt;""),Data!I53,IF(AND(Data!$N$27=9,Data!J53&lt;&gt;""),Data!J53,IF(AND(Data!$N$27=10,Data!K53&lt;&gt;""),Data!K53,""))))))))))</f>
        <v>Mid</v>
      </c>
    </row>
    <row r="56" spans="2:3" x14ac:dyDescent="0.15">
      <c r="B56" s="83" t="str">
        <f>IF(AND(Data!$N$20=1,Data!B54&lt;&gt;""),Data!B54,IF(AND(Data!$N$20=2,Data!C54&lt;&gt;""),Data!C54,IF(AND(Data!$N$20=3,Data!D54&lt;&gt;""),Data!D54,IF(AND(Data!$N$20=4,Data!E54&lt;&gt;""),Data!E54,IF(AND(Data!$N$20=5,Data!F54&lt;&gt;""),Data!F54,IF(AND(Data!$N$20=6,Data!G54&lt;&gt;""),Data!G54,IF(AND(Data!$N$20=7,Data!H54&lt;&gt;""),Data!H54,IF(AND(Data!$N$20=8,Data!I54&lt;&gt;""),Data!I54,IF(AND(Data!$N$20=9,Data!J54&lt;&gt;""),Data!J54,IF(AND(Data!$N$20=10,Data!K54&lt;&gt;""),Data!K54,""))))))))))</f>
        <v>F</v>
      </c>
      <c r="C56" s="83" t="str">
        <f>IF(AND(Data!$N$27=1,Data!B54&lt;&gt;""),Data!B54,IF(AND(Data!$N$27=2,Data!C54&lt;&gt;""),Data!C54,IF(AND(Data!$N$27=3,Data!D54&lt;&gt;""),Data!D54,IF(AND(Data!$N$27=4,Data!E54&lt;&gt;""),Data!E54,IF(AND(Data!$N$27=5,Data!F54&lt;&gt;""),Data!F54,IF(AND(Data!$N$27=6,Data!G54&lt;&gt;""),Data!G54,IF(AND(Data!$N$27=7,Data!H54&lt;&gt;""),Data!H54,IF(AND(Data!$N$27=8,Data!I54&lt;&gt;""),Data!I54,IF(AND(Data!$N$27=9,Data!J54&lt;&gt;""),Data!J54,IF(AND(Data!$N$27=10,Data!K54&lt;&gt;""),Data!K54,""))))))))))</f>
        <v>Mid</v>
      </c>
    </row>
    <row r="57" spans="2:3" x14ac:dyDescent="0.15">
      <c r="B57" s="83" t="str">
        <f>IF(AND(Data!$N$20=1,Data!B55&lt;&gt;""),Data!B55,IF(AND(Data!$N$20=2,Data!C55&lt;&gt;""),Data!C55,IF(AND(Data!$N$20=3,Data!D55&lt;&gt;""),Data!D55,IF(AND(Data!$N$20=4,Data!E55&lt;&gt;""),Data!E55,IF(AND(Data!$N$20=5,Data!F55&lt;&gt;""),Data!F55,IF(AND(Data!$N$20=6,Data!G55&lt;&gt;""),Data!G55,IF(AND(Data!$N$20=7,Data!H55&lt;&gt;""),Data!H55,IF(AND(Data!$N$20=8,Data!I55&lt;&gt;""),Data!I55,IF(AND(Data!$N$20=9,Data!J55&lt;&gt;""),Data!J55,IF(AND(Data!$N$20=10,Data!K55&lt;&gt;""),Data!K55,""))))))))))</f>
        <v>F</v>
      </c>
      <c r="C57" s="83" t="str">
        <f>IF(AND(Data!$N$27=1,Data!B55&lt;&gt;""),Data!B55,IF(AND(Data!$N$27=2,Data!C55&lt;&gt;""),Data!C55,IF(AND(Data!$N$27=3,Data!D55&lt;&gt;""),Data!D55,IF(AND(Data!$N$27=4,Data!E55&lt;&gt;""),Data!E55,IF(AND(Data!$N$27=5,Data!F55&lt;&gt;""),Data!F55,IF(AND(Data!$N$27=6,Data!G55&lt;&gt;""),Data!G55,IF(AND(Data!$N$27=7,Data!H55&lt;&gt;""),Data!H55,IF(AND(Data!$N$27=8,Data!I55&lt;&gt;""),Data!I55,IF(AND(Data!$N$27=9,Data!J55&lt;&gt;""),Data!J55,IF(AND(Data!$N$27=10,Data!K55&lt;&gt;""),Data!K55,""))))))))))</f>
        <v>Mid</v>
      </c>
    </row>
    <row r="58" spans="2:3" x14ac:dyDescent="0.15">
      <c r="B58" s="83" t="str">
        <f>IF(AND(Data!$N$20=1,Data!B56&lt;&gt;""),Data!B56,IF(AND(Data!$N$20=2,Data!C56&lt;&gt;""),Data!C56,IF(AND(Data!$N$20=3,Data!D56&lt;&gt;""),Data!D56,IF(AND(Data!$N$20=4,Data!E56&lt;&gt;""),Data!E56,IF(AND(Data!$N$20=5,Data!F56&lt;&gt;""),Data!F56,IF(AND(Data!$N$20=6,Data!G56&lt;&gt;""),Data!G56,IF(AND(Data!$N$20=7,Data!H56&lt;&gt;""),Data!H56,IF(AND(Data!$N$20=8,Data!I56&lt;&gt;""),Data!I56,IF(AND(Data!$N$20=9,Data!J56&lt;&gt;""),Data!J56,IF(AND(Data!$N$20=10,Data!K56&lt;&gt;""),Data!K56,""))))))))))</f>
        <v>F</v>
      </c>
      <c r="C58" s="83" t="str">
        <f>IF(AND(Data!$N$27=1,Data!B56&lt;&gt;""),Data!B56,IF(AND(Data!$N$27=2,Data!C56&lt;&gt;""),Data!C56,IF(AND(Data!$N$27=3,Data!D56&lt;&gt;""),Data!D56,IF(AND(Data!$N$27=4,Data!E56&lt;&gt;""),Data!E56,IF(AND(Data!$N$27=5,Data!F56&lt;&gt;""),Data!F56,IF(AND(Data!$N$27=6,Data!G56&lt;&gt;""),Data!G56,IF(AND(Data!$N$27=7,Data!H56&lt;&gt;""),Data!H56,IF(AND(Data!$N$27=8,Data!I56&lt;&gt;""),Data!I56,IF(AND(Data!$N$27=9,Data!J56&lt;&gt;""),Data!J56,IF(AND(Data!$N$27=10,Data!K56&lt;&gt;""),Data!K56,""))))))))))</f>
        <v>Mid</v>
      </c>
    </row>
    <row r="59" spans="2:3" x14ac:dyDescent="0.15">
      <c r="B59" s="83" t="str">
        <f>IF(AND(Data!$N$20=1,Data!B57&lt;&gt;""),Data!B57,IF(AND(Data!$N$20=2,Data!C57&lt;&gt;""),Data!C57,IF(AND(Data!$N$20=3,Data!D57&lt;&gt;""),Data!D57,IF(AND(Data!$N$20=4,Data!E57&lt;&gt;""),Data!E57,IF(AND(Data!$N$20=5,Data!F57&lt;&gt;""),Data!F57,IF(AND(Data!$N$20=6,Data!G57&lt;&gt;""),Data!G57,IF(AND(Data!$N$20=7,Data!H57&lt;&gt;""),Data!H57,IF(AND(Data!$N$20=8,Data!I57&lt;&gt;""),Data!I57,IF(AND(Data!$N$20=9,Data!J57&lt;&gt;""),Data!J57,IF(AND(Data!$N$20=10,Data!K57&lt;&gt;""),Data!K57,""))))))))))</f>
        <v>M</v>
      </c>
      <c r="C59" s="83" t="str">
        <f>IF(AND(Data!$N$27=1,Data!B57&lt;&gt;""),Data!B57,IF(AND(Data!$N$27=2,Data!C57&lt;&gt;""),Data!C57,IF(AND(Data!$N$27=3,Data!D57&lt;&gt;""),Data!D57,IF(AND(Data!$N$27=4,Data!E57&lt;&gt;""),Data!E57,IF(AND(Data!$N$27=5,Data!F57&lt;&gt;""),Data!F57,IF(AND(Data!$N$27=6,Data!G57&lt;&gt;""),Data!G57,IF(AND(Data!$N$27=7,Data!H57&lt;&gt;""),Data!H57,IF(AND(Data!$N$27=8,Data!I57&lt;&gt;""),Data!I57,IF(AND(Data!$N$27=9,Data!J57&lt;&gt;""),Data!J57,IF(AND(Data!$N$27=10,Data!K57&lt;&gt;""),Data!K57,""))))))))))</f>
        <v>Mid</v>
      </c>
    </row>
    <row r="60" spans="2:3" x14ac:dyDescent="0.15">
      <c r="B60" s="83" t="str">
        <f>IF(AND(Data!$N$20=1,Data!B58&lt;&gt;""),Data!B58,IF(AND(Data!$N$20=2,Data!C58&lt;&gt;""),Data!C58,IF(AND(Data!$N$20=3,Data!D58&lt;&gt;""),Data!D58,IF(AND(Data!$N$20=4,Data!E58&lt;&gt;""),Data!E58,IF(AND(Data!$N$20=5,Data!F58&lt;&gt;""),Data!F58,IF(AND(Data!$N$20=6,Data!G58&lt;&gt;""),Data!G58,IF(AND(Data!$N$20=7,Data!H58&lt;&gt;""),Data!H58,IF(AND(Data!$N$20=8,Data!I58&lt;&gt;""),Data!I58,IF(AND(Data!$N$20=9,Data!J58&lt;&gt;""),Data!J58,IF(AND(Data!$N$20=10,Data!K58&lt;&gt;""),Data!K58,""))))))))))</f>
        <v>F</v>
      </c>
      <c r="C60" s="83" t="str">
        <f>IF(AND(Data!$N$27=1,Data!B58&lt;&gt;""),Data!B58,IF(AND(Data!$N$27=2,Data!C58&lt;&gt;""),Data!C58,IF(AND(Data!$N$27=3,Data!D58&lt;&gt;""),Data!D58,IF(AND(Data!$N$27=4,Data!E58&lt;&gt;""),Data!E58,IF(AND(Data!$N$27=5,Data!F58&lt;&gt;""),Data!F58,IF(AND(Data!$N$27=6,Data!G58&lt;&gt;""),Data!G58,IF(AND(Data!$N$27=7,Data!H58&lt;&gt;""),Data!H58,IF(AND(Data!$N$27=8,Data!I58&lt;&gt;""),Data!I58,IF(AND(Data!$N$27=9,Data!J58&lt;&gt;""),Data!J58,IF(AND(Data!$N$27=10,Data!K58&lt;&gt;""),Data!K58,""))))))))))</f>
        <v>Mid</v>
      </c>
    </row>
    <row r="61" spans="2:3" x14ac:dyDescent="0.15">
      <c r="B61" s="83" t="str">
        <f>IF(AND(Data!$N$20=1,Data!B59&lt;&gt;""),Data!B59,IF(AND(Data!$N$20=2,Data!C59&lt;&gt;""),Data!C59,IF(AND(Data!$N$20=3,Data!D59&lt;&gt;""),Data!D59,IF(AND(Data!$N$20=4,Data!E59&lt;&gt;""),Data!E59,IF(AND(Data!$N$20=5,Data!F59&lt;&gt;""),Data!F59,IF(AND(Data!$N$20=6,Data!G59&lt;&gt;""),Data!G59,IF(AND(Data!$N$20=7,Data!H59&lt;&gt;""),Data!H59,IF(AND(Data!$N$20=8,Data!I59&lt;&gt;""),Data!I59,IF(AND(Data!$N$20=9,Data!J59&lt;&gt;""),Data!J59,IF(AND(Data!$N$20=10,Data!K59&lt;&gt;""),Data!K59,""))))))))))</f>
        <v>F</v>
      </c>
      <c r="C61" s="83" t="str">
        <f>IF(AND(Data!$N$27=1,Data!B59&lt;&gt;""),Data!B59,IF(AND(Data!$N$27=2,Data!C59&lt;&gt;""),Data!C59,IF(AND(Data!$N$27=3,Data!D59&lt;&gt;""),Data!D59,IF(AND(Data!$N$27=4,Data!E59&lt;&gt;""),Data!E59,IF(AND(Data!$N$27=5,Data!F59&lt;&gt;""),Data!F59,IF(AND(Data!$N$27=6,Data!G59&lt;&gt;""),Data!G59,IF(AND(Data!$N$27=7,Data!H59&lt;&gt;""),Data!H59,IF(AND(Data!$N$27=8,Data!I59&lt;&gt;""),Data!I59,IF(AND(Data!$N$27=9,Data!J59&lt;&gt;""),Data!J59,IF(AND(Data!$N$27=10,Data!K59&lt;&gt;""),Data!K59,""))))))))))</f>
        <v>Mid</v>
      </c>
    </row>
    <row r="62" spans="2:3" x14ac:dyDescent="0.15">
      <c r="B62" s="83" t="str">
        <f>IF(AND(Data!$N$20=1,Data!B60&lt;&gt;""),Data!B60,IF(AND(Data!$N$20=2,Data!C60&lt;&gt;""),Data!C60,IF(AND(Data!$N$20=3,Data!D60&lt;&gt;""),Data!D60,IF(AND(Data!$N$20=4,Data!E60&lt;&gt;""),Data!E60,IF(AND(Data!$N$20=5,Data!F60&lt;&gt;""),Data!F60,IF(AND(Data!$N$20=6,Data!G60&lt;&gt;""),Data!G60,IF(AND(Data!$N$20=7,Data!H60&lt;&gt;""),Data!H60,IF(AND(Data!$N$20=8,Data!I60&lt;&gt;""),Data!I60,IF(AND(Data!$N$20=9,Data!J60&lt;&gt;""),Data!J60,IF(AND(Data!$N$20=10,Data!K60&lt;&gt;""),Data!K60,""))))))))))</f>
        <v>F</v>
      </c>
      <c r="C62" s="83" t="str">
        <f>IF(AND(Data!$N$27=1,Data!B60&lt;&gt;""),Data!B60,IF(AND(Data!$N$27=2,Data!C60&lt;&gt;""),Data!C60,IF(AND(Data!$N$27=3,Data!D60&lt;&gt;""),Data!D60,IF(AND(Data!$N$27=4,Data!E60&lt;&gt;""),Data!E60,IF(AND(Data!$N$27=5,Data!F60&lt;&gt;""),Data!F60,IF(AND(Data!$N$27=6,Data!G60&lt;&gt;""),Data!G60,IF(AND(Data!$N$27=7,Data!H60&lt;&gt;""),Data!H60,IF(AND(Data!$N$27=8,Data!I60&lt;&gt;""),Data!I60,IF(AND(Data!$N$27=9,Data!J60&lt;&gt;""),Data!J60,IF(AND(Data!$N$27=10,Data!K60&lt;&gt;""),Data!K60,""))))))))))</f>
        <v>Mid</v>
      </c>
    </row>
    <row r="63" spans="2:3" x14ac:dyDescent="0.15">
      <c r="B63" s="83" t="str">
        <f>IF(AND(Data!$N$20=1,Data!B61&lt;&gt;""),Data!B61,IF(AND(Data!$N$20=2,Data!C61&lt;&gt;""),Data!C61,IF(AND(Data!$N$20=3,Data!D61&lt;&gt;""),Data!D61,IF(AND(Data!$N$20=4,Data!E61&lt;&gt;""),Data!E61,IF(AND(Data!$N$20=5,Data!F61&lt;&gt;""),Data!F61,IF(AND(Data!$N$20=6,Data!G61&lt;&gt;""),Data!G61,IF(AND(Data!$N$20=7,Data!H61&lt;&gt;""),Data!H61,IF(AND(Data!$N$20=8,Data!I61&lt;&gt;""),Data!I61,IF(AND(Data!$N$20=9,Data!J61&lt;&gt;""),Data!J61,IF(AND(Data!$N$20=10,Data!K61&lt;&gt;""),Data!K61,""))))))))))</f>
        <v>M</v>
      </c>
      <c r="C63" s="83" t="str">
        <f>IF(AND(Data!$N$27=1,Data!B61&lt;&gt;""),Data!B61,IF(AND(Data!$N$27=2,Data!C61&lt;&gt;""),Data!C61,IF(AND(Data!$N$27=3,Data!D61&lt;&gt;""),Data!D61,IF(AND(Data!$N$27=4,Data!E61&lt;&gt;""),Data!E61,IF(AND(Data!$N$27=5,Data!F61&lt;&gt;""),Data!F61,IF(AND(Data!$N$27=6,Data!G61&lt;&gt;""),Data!G61,IF(AND(Data!$N$27=7,Data!H61&lt;&gt;""),Data!H61,IF(AND(Data!$N$27=8,Data!I61&lt;&gt;""),Data!I61,IF(AND(Data!$N$27=9,Data!J61&lt;&gt;""),Data!J61,IF(AND(Data!$N$27=10,Data!K61&lt;&gt;""),Data!K61,""))))))))))</f>
        <v>Mid</v>
      </c>
    </row>
    <row r="64" spans="2:3" x14ac:dyDescent="0.15">
      <c r="B64" s="83" t="str">
        <f>IF(AND(Data!$N$20=1,Data!B62&lt;&gt;""),Data!B62,IF(AND(Data!$N$20=2,Data!C62&lt;&gt;""),Data!C62,IF(AND(Data!$N$20=3,Data!D62&lt;&gt;""),Data!D62,IF(AND(Data!$N$20=4,Data!E62&lt;&gt;""),Data!E62,IF(AND(Data!$N$20=5,Data!F62&lt;&gt;""),Data!F62,IF(AND(Data!$N$20=6,Data!G62&lt;&gt;""),Data!G62,IF(AND(Data!$N$20=7,Data!H62&lt;&gt;""),Data!H62,IF(AND(Data!$N$20=8,Data!I62&lt;&gt;""),Data!I62,IF(AND(Data!$N$20=9,Data!J62&lt;&gt;""),Data!J62,IF(AND(Data!$N$20=10,Data!K62&lt;&gt;""),Data!K62,""))))))))))</f>
        <v>M</v>
      </c>
      <c r="C64" s="83" t="str">
        <f>IF(AND(Data!$N$27=1,Data!B62&lt;&gt;""),Data!B62,IF(AND(Data!$N$27=2,Data!C62&lt;&gt;""),Data!C62,IF(AND(Data!$N$27=3,Data!D62&lt;&gt;""),Data!D62,IF(AND(Data!$N$27=4,Data!E62&lt;&gt;""),Data!E62,IF(AND(Data!$N$27=5,Data!F62&lt;&gt;""),Data!F62,IF(AND(Data!$N$27=6,Data!G62&lt;&gt;""),Data!G62,IF(AND(Data!$N$27=7,Data!H62&lt;&gt;""),Data!H62,IF(AND(Data!$N$27=8,Data!I62&lt;&gt;""),Data!I62,IF(AND(Data!$N$27=9,Data!J62&lt;&gt;""),Data!J62,IF(AND(Data!$N$27=10,Data!K62&lt;&gt;""),Data!K62,""))))))))))</f>
        <v>Mid</v>
      </c>
    </row>
    <row r="65" spans="2:3" x14ac:dyDescent="0.15">
      <c r="B65" s="83" t="str">
        <f>IF(AND(Data!$N$20=1,Data!B63&lt;&gt;""),Data!B63,IF(AND(Data!$N$20=2,Data!C63&lt;&gt;""),Data!C63,IF(AND(Data!$N$20=3,Data!D63&lt;&gt;""),Data!D63,IF(AND(Data!$N$20=4,Data!E63&lt;&gt;""),Data!E63,IF(AND(Data!$N$20=5,Data!F63&lt;&gt;""),Data!F63,IF(AND(Data!$N$20=6,Data!G63&lt;&gt;""),Data!G63,IF(AND(Data!$N$20=7,Data!H63&lt;&gt;""),Data!H63,IF(AND(Data!$N$20=8,Data!I63&lt;&gt;""),Data!I63,IF(AND(Data!$N$20=9,Data!J63&lt;&gt;""),Data!J63,IF(AND(Data!$N$20=10,Data!K63&lt;&gt;""),Data!K63,""))))))))))</f>
        <v>M</v>
      </c>
      <c r="C65" s="83" t="str">
        <f>IF(AND(Data!$N$27=1,Data!B63&lt;&gt;""),Data!B63,IF(AND(Data!$N$27=2,Data!C63&lt;&gt;""),Data!C63,IF(AND(Data!$N$27=3,Data!D63&lt;&gt;""),Data!D63,IF(AND(Data!$N$27=4,Data!E63&lt;&gt;""),Data!E63,IF(AND(Data!$N$27=5,Data!F63&lt;&gt;""),Data!F63,IF(AND(Data!$N$27=6,Data!G63&lt;&gt;""),Data!G63,IF(AND(Data!$N$27=7,Data!H63&lt;&gt;""),Data!H63,IF(AND(Data!$N$27=8,Data!I63&lt;&gt;""),Data!I63,IF(AND(Data!$N$27=9,Data!J63&lt;&gt;""),Data!J63,IF(AND(Data!$N$27=10,Data!K63&lt;&gt;""),Data!K63,""))))))))))</f>
        <v>Mid</v>
      </c>
    </row>
    <row r="66" spans="2:3" x14ac:dyDescent="0.15">
      <c r="B66" s="83" t="str">
        <f>IF(AND(Data!$N$20=1,Data!B64&lt;&gt;""),Data!B64,IF(AND(Data!$N$20=2,Data!C64&lt;&gt;""),Data!C64,IF(AND(Data!$N$20=3,Data!D64&lt;&gt;""),Data!D64,IF(AND(Data!$N$20=4,Data!E64&lt;&gt;""),Data!E64,IF(AND(Data!$N$20=5,Data!F64&lt;&gt;""),Data!F64,IF(AND(Data!$N$20=6,Data!G64&lt;&gt;""),Data!G64,IF(AND(Data!$N$20=7,Data!H64&lt;&gt;""),Data!H64,IF(AND(Data!$N$20=8,Data!I64&lt;&gt;""),Data!I64,IF(AND(Data!$N$20=9,Data!J64&lt;&gt;""),Data!J64,IF(AND(Data!$N$20=10,Data!K64&lt;&gt;""),Data!K64,""))))))))))</f>
        <v>M</v>
      </c>
      <c r="C66" s="83" t="str">
        <f>IF(AND(Data!$N$27=1,Data!B64&lt;&gt;""),Data!B64,IF(AND(Data!$N$27=2,Data!C64&lt;&gt;""),Data!C64,IF(AND(Data!$N$27=3,Data!D64&lt;&gt;""),Data!D64,IF(AND(Data!$N$27=4,Data!E64&lt;&gt;""),Data!E64,IF(AND(Data!$N$27=5,Data!F64&lt;&gt;""),Data!F64,IF(AND(Data!$N$27=6,Data!G64&lt;&gt;""),Data!G64,IF(AND(Data!$N$27=7,Data!H64&lt;&gt;""),Data!H64,IF(AND(Data!$N$27=8,Data!I64&lt;&gt;""),Data!I64,IF(AND(Data!$N$27=9,Data!J64&lt;&gt;""),Data!J64,IF(AND(Data!$N$27=10,Data!K64&lt;&gt;""),Data!K64,""))))))))))</f>
        <v>Mid</v>
      </c>
    </row>
    <row r="67" spans="2:3" x14ac:dyDescent="0.15">
      <c r="B67" s="83" t="str">
        <f>IF(AND(Data!$N$20=1,Data!B65&lt;&gt;""),Data!B65,IF(AND(Data!$N$20=2,Data!C65&lt;&gt;""),Data!C65,IF(AND(Data!$N$20=3,Data!D65&lt;&gt;""),Data!D65,IF(AND(Data!$N$20=4,Data!E65&lt;&gt;""),Data!E65,IF(AND(Data!$N$20=5,Data!F65&lt;&gt;""),Data!F65,IF(AND(Data!$N$20=6,Data!G65&lt;&gt;""),Data!G65,IF(AND(Data!$N$20=7,Data!H65&lt;&gt;""),Data!H65,IF(AND(Data!$N$20=8,Data!I65&lt;&gt;""),Data!I65,IF(AND(Data!$N$20=9,Data!J65&lt;&gt;""),Data!J65,IF(AND(Data!$N$20=10,Data!K65&lt;&gt;""),Data!K65,""))))))))))</f>
        <v>M</v>
      </c>
      <c r="C67" s="83" t="str">
        <f>IF(AND(Data!$N$27=1,Data!B65&lt;&gt;""),Data!B65,IF(AND(Data!$N$27=2,Data!C65&lt;&gt;""),Data!C65,IF(AND(Data!$N$27=3,Data!D65&lt;&gt;""),Data!D65,IF(AND(Data!$N$27=4,Data!E65&lt;&gt;""),Data!E65,IF(AND(Data!$N$27=5,Data!F65&lt;&gt;""),Data!F65,IF(AND(Data!$N$27=6,Data!G65&lt;&gt;""),Data!G65,IF(AND(Data!$N$27=7,Data!H65&lt;&gt;""),Data!H65,IF(AND(Data!$N$27=8,Data!I65&lt;&gt;""),Data!I65,IF(AND(Data!$N$27=9,Data!J65&lt;&gt;""),Data!J65,IF(AND(Data!$N$27=10,Data!K65&lt;&gt;""),Data!K65,""))))))))))</f>
        <v>Mid</v>
      </c>
    </row>
    <row r="68" spans="2:3" x14ac:dyDescent="0.15">
      <c r="B68" s="83" t="str">
        <f>IF(AND(Data!$N$20=1,Data!B66&lt;&gt;""),Data!B66,IF(AND(Data!$N$20=2,Data!C66&lt;&gt;""),Data!C66,IF(AND(Data!$N$20=3,Data!D66&lt;&gt;""),Data!D66,IF(AND(Data!$N$20=4,Data!E66&lt;&gt;""),Data!E66,IF(AND(Data!$N$20=5,Data!F66&lt;&gt;""),Data!F66,IF(AND(Data!$N$20=6,Data!G66&lt;&gt;""),Data!G66,IF(AND(Data!$N$20=7,Data!H66&lt;&gt;""),Data!H66,IF(AND(Data!$N$20=8,Data!I66&lt;&gt;""),Data!I66,IF(AND(Data!$N$20=9,Data!J66&lt;&gt;""),Data!J66,IF(AND(Data!$N$20=10,Data!K66&lt;&gt;""),Data!K66,""))))))))))</f>
        <v>F</v>
      </c>
      <c r="C68" s="83" t="str">
        <f>IF(AND(Data!$N$27=1,Data!B66&lt;&gt;""),Data!B66,IF(AND(Data!$N$27=2,Data!C66&lt;&gt;""),Data!C66,IF(AND(Data!$N$27=3,Data!D66&lt;&gt;""),Data!D66,IF(AND(Data!$N$27=4,Data!E66&lt;&gt;""),Data!E66,IF(AND(Data!$N$27=5,Data!F66&lt;&gt;""),Data!F66,IF(AND(Data!$N$27=6,Data!G66&lt;&gt;""),Data!G66,IF(AND(Data!$N$27=7,Data!H66&lt;&gt;""),Data!H66,IF(AND(Data!$N$27=8,Data!I66&lt;&gt;""),Data!I66,IF(AND(Data!$N$27=9,Data!J66&lt;&gt;""),Data!J66,IF(AND(Data!$N$27=10,Data!K66&lt;&gt;""),Data!K66,""))))))))))</f>
        <v>Mid</v>
      </c>
    </row>
    <row r="69" spans="2:3" x14ac:dyDescent="0.15">
      <c r="B69" s="83" t="str">
        <f>IF(AND(Data!$N$20=1,Data!B67&lt;&gt;""),Data!B67,IF(AND(Data!$N$20=2,Data!C67&lt;&gt;""),Data!C67,IF(AND(Data!$N$20=3,Data!D67&lt;&gt;""),Data!D67,IF(AND(Data!$N$20=4,Data!E67&lt;&gt;""),Data!E67,IF(AND(Data!$N$20=5,Data!F67&lt;&gt;""),Data!F67,IF(AND(Data!$N$20=6,Data!G67&lt;&gt;""),Data!G67,IF(AND(Data!$N$20=7,Data!H67&lt;&gt;""),Data!H67,IF(AND(Data!$N$20=8,Data!I67&lt;&gt;""),Data!I67,IF(AND(Data!$N$20=9,Data!J67&lt;&gt;""),Data!J67,IF(AND(Data!$N$20=10,Data!K67&lt;&gt;""),Data!K67,""))))))))))</f>
        <v>F</v>
      </c>
      <c r="C69" s="83" t="str">
        <f>IF(AND(Data!$N$27=1,Data!B67&lt;&gt;""),Data!B67,IF(AND(Data!$N$27=2,Data!C67&lt;&gt;""),Data!C67,IF(AND(Data!$N$27=3,Data!D67&lt;&gt;""),Data!D67,IF(AND(Data!$N$27=4,Data!E67&lt;&gt;""),Data!E67,IF(AND(Data!$N$27=5,Data!F67&lt;&gt;""),Data!F67,IF(AND(Data!$N$27=6,Data!G67&lt;&gt;""),Data!G67,IF(AND(Data!$N$27=7,Data!H67&lt;&gt;""),Data!H67,IF(AND(Data!$N$27=8,Data!I67&lt;&gt;""),Data!I67,IF(AND(Data!$N$27=9,Data!J67&lt;&gt;""),Data!J67,IF(AND(Data!$N$27=10,Data!K67&lt;&gt;""),Data!K67,""))))))))))</f>
        <v>Mid</v>
      </c>
    </row>
    <row r="70" spans="2:3" x14ac:dyDescent="0.15">
      <c r="B70" s="83" t="str">
        <f>IF(AND(Data!$N$20=1,Data!B68&lt;&gt;""),Data!B68,IF(AND(Data!$N$20=2,Data!C68&lt;&gt;""),Data!C68,IF(AND(Data!$N$20=3,Data!D68&lt;&gt;""),Data!D68,IF(AND(Data!$N$20=4,Data!E68&lt;&gt;""),Data!E68,IF(AND(Data!$N$20=5,Data!F68&lt;&gt;""),Data!F68,IF(AND(Data!$N$20=6,Data!G68&lt;&gt;""),Data!G68,IF(AND(Data!$N$20=7,Data!H68&lt;&gt;""),Data!H68,IF(AND(Data!$N$20=8,Data!I68&lt;&gt;""),Data!I68,IF(AND(Data!$N$20=9,Data!J68&lt;&gt;""),Data!J68,IF(AND(Data!$N$20=10,Data!K68&lt;&gt;""),Data!K68,""))))))))))</f>
        <v>M</v>
      </c>
      <c r="C70" s="83" t="str">
        <f>IF(AND(Data!$N$27=1,Data!B68&lt;&gt;""),Data!B68,IF(AND(Data!$N$27=2,Data!C68&lt;&gt;""),Data!C68,IF(AND(Data!$N$27=3,Data!D68&lt;&gt;""),Data!D68,IF(AND(Data!$N$27=4,Data!E68&lt;&gt;""),Data!E68,IF(AND(Data!$N$27=5,Data!F68&lt;&gt;""),Data!F68,IF(AND(Data!$N$27=6,Data!G68&lt;&gt;""),Data!G68,IF(AND(Data!$N$27=7,Data!H68&lt;&gt;""),Data!H68,IF(AND(Data!$N$27=8,Data!I68&lt;&gt;""),Data!I68,IF(AND(Data!$N$27=9,Data!J68&lt;&gt;""),Data!J68,IF(AND(Data!$N$27=10,Data!K68&lt;&gt;""),Data!K68,""))))))))))</f>
        <v>Mid</v>
      </c>
    </row>
    <row r="71" spans="2:3" x14ac:dyDescent="0.15">
      <c r="B71" s="83" t="str">
        <f>IF(AND(Data!$N$20=1,Data!B69&lt;&gt;""),Data!B69,IF(AND(Data!$N$20=2,Data!C69&lt;&gt;""),Data!C69,IF(AND(Data!$N$20=3,Data!D69&lt;&gt;""),Data!D69,IF(AND(Data!$N$20=4,Data!E69&lt;&gt;""),Data!E69,IF(AND(Data!$N$20=5,Data!F69&lt;&gt;""),Data!F69,IF(AND(Data!$N$20=6,Data!G69&lt;&gt;""),Data!G69,IF(AND(Data!$N$20=7,Data!H69&lt;&gt;""),Data!H69,IF(AND(Data!$N$20=8,Data!I69&lt;&gt;""),Data!I69,IF(AND(Data!$N$20=9,Data!J69&lt;&gt;""),Data!J69,IF(AND(Data!$N$20=10,Data!K69&lt;&gt;""),Data!K69,""))))))))))</f>
        <v>M</v>
      </c>
      <c r="C71" s="83" t="str">
        <f>IF(AND(Data!$N$27=1,Data!B69&lt;&gt;""),Data!B69,IF(AND(Data!$N$27=2,Data!C69&lt;&gt;""),Data!C69,IF(AND(Data!$N$27=3,Data!D69&lt;&gt;""),Data!D69,IF(AND(Data!$N$27=4,Data!E69&lt;&gt;""),Data!E69,IF(AND(Data!$N$27=5,Data!F69&lt;&gt;""),Data!F69,IF(AND(Data!$N$27=6,Data!G69&lt;&gt;""),Data!G69,IF(AND(Data!$N$27=7,Data!H69&lt;&gt;""),Data!H69,IF(AND(Data!$N$27=8,Data!I69&lt;&gt;""),Data!I69,IF(AND(Data!$N$27=9,Data!J69&lt;&gt;""),Data!J69,IF(AND(Data!$N$27=10,Data!K69&lt;&gt;""),Data!K69,""))))))))))</f>
        <v>Mid</v>
      </c>
    </row>
    <row r="72" spans="2:3" x14ac:dyDescent="0.15">
      <c r="B72" s="83" t="str">
        <f>IF(AND(Data!$N$20=1,Data!B70&lt;&gt;""),Data!B70,IF(AND(Data!$N$20=2,Data!C70&lt;&gt;""),Data!C70,IF(AND(Data!$N$20=3,Data!D70&lt;&gt;""),Data!D70,IF(AND(Data!$N$20=4,Data!E70&lt;&gt;""),Data!E70,IF(AND(Data!$N$20=5,Data!F70&lt;&gt;""),Data!F70,IF(AND(Data!$N$20=6,Data!G70&lt;&gt;""),Data!G70,IF(AND(Data!$N$20=7,Data!H70&lt;&gt;""),Data!H70,IF(AND(Data!$N$20=8,Data!I70&lt;&gt;""),Data!I70,IF(AND(Data!$N$20=9,Data!J70&lt;&gt;""),Data!J70,IF(AND(Data!$N$20=10,Data!K70&lt;&gt;""),Data!K70,""))))))))))</f>
        <v>M</v>
      </c>
      <c r="C72" s="83" t="str">
        <f>IF(AND(Data!$N$27=1,Data!B70&lt;&gt;""),Data!B70,IF(AND(Data!$N$27=2,Data!C70&lt;&gt;""),Data!C70,IF(AND(Data!$N$27=3,Data!D70&lt;&gt;""),Data!D70,IF(AND(Data!$N$27=4,Data!E70&lt;&gt;""),Data!E70,IF(AND(Data!$N$27=5,Data!F70&lt;&gt;""),Data!F70,IF(AND(Data!$N$27=6,Data!G70&lt;&gt;""),Data!G70,IF(AND(Data!$N$27=7,Data!H70&lt;&gt;""),Data!H70,IF(AND(Data!$N$27=8,Data!I70&lt;&gt;""),Data!I70,IF(AND(Data!$N$27=9,Data!J70&lt;&gt;""),Data!J70,IF(AND(Data!$N$27=10,Data!K70&lt;&gt;""),Data!K70,""))))))))))</f>
        <v>Mid</v>
      </c>
    </row>
    <row r="73" spans="2:3" x14ac:dyDescent="0.15">
      <c r="B73" s="83" t="str">
        <f>IF(AND(Data!$N$20=1,Data!B71&lt;&gt;""),Data!B71,IF(AND(Data!$N$20=2,Data!C71&lt;&gt;""),Data!C71,IF(AND(Data!$N$20=3,Data!D71&lt;&gt;""),Data!D71,IF(AND(Data!$N$20=4,Data!E71&lt;&gt;""),Data!E71,IF(AND(Data!$N$20=5,Data!F71&lt;&gt;""),Data!F71,IF(AND(Data!$N$20=6,Data!G71&lt;&gt;""),Data!G71,IF(AND(Data!$N$20=7,Data!H71&lt;&gt;""),Data!H71,IF(AND(Data!$N$20=8,Data!I71&lt;&gt;""),Data!I71,IF(AND(Data!$N$20=9,Data!J71&lt;&gt;""),Data!J71,IF(AND(Data!$N$20=10,Data!K71&lt;&gt;""),Data!K71,""))))))))))</f>
        <v>F</v>
      </c>
      <c r="C73" s="83" t="str">
        <f>IF(AND(Data!$N$27=1,Data!B71&lt;&gt;""),Data!B71,IF(AND(Data!$N$27=2,Data!C71&lt;&gt;""),Data!C71,IF(AND(Data!$N$27=3,Data!D71&lt;&gt;""),Data!D71,IF(AND(Data!$N$27=4,Data!E71&lt;&gt;""),Data!E71,IF(AND(Data!$N$27=5,Data!F71&lt;&gt;""),Data!F71,IF(AND(Data!$N$27=6,Data!G71&lt;&gt;""),Data!G71,IF(AND(Data!$N$27=7,Data!H71&lt;&gt;""),Data!H71,IF(AND(Data!$N$27=8,Data!I71&lt;&gt;""),Data!I71,IF(AND(Data!$N$27=9,Data!J71&lt;&gt;""),Data!J71,IF(AND(Data!$N$27=10,Data!K71&lt;&gt;""),Data!K71,""))))))))))</f>
        <v>Mid</v>
      </c>
    </row>
    <row r="74" spans="2:3" x14ac:dyDescent="0.15">
      <c r="B74" s="83" t="str">
        <f>IF(AND(Data!$N$20=1,Data!B72&lt;&gt;""),Data!B72,IF(AND(Data!$N$20=2,Data!C72&lt;&gt;""),Data!C72,IF(AND(Data!$N$20=3,Data!D72&lt;&gt;""),Data!D72,IF(AND(Data!$N$20=4,Data!E72&lt;&gt;""),Data!E72,IF(AND(Data!$N$20=5,Data!F72&lt;&gt;""),Data!F72,IF(AND(Data!$N$20=6,Data!G72&lt;&gt;""),Data!G72,IF(AND(Data!$N$20=7,Data!H72&lt;&gt;""),Data!H72,IF(AND(Data!$N$20=8,Data!I72&lt;&gt;""),Data!I72,IF(AND(Data!$N$20=9,Data!J72&lt;&gt;""),Data!J72,IF(AND(Data!$N$20=10,Data!K72&lt;&gt;""),Data!K72,""))))))))))</f>
        <v>F</v>
      </c>
      <c r="C74" s="83" t="str">
        <f>IF(AND(Data!$N$27=1,Data!B72&lt;&gt;""),Data!B72,IF(AND(Data!$N$27=2,Data!C72&lt;&gt;""),Data!C72,IF(AND(Data!$N$27=3,Data!D72&lt;&gt;""),Data!D72,IF(AND(Data!$N$27=4,Data!E72&lt;&gt;""),Data!E72,IF(AND(Data!$N$27=5,Data!F72&lt;&gt;""),Data!F72,IF(AND(Data!$N$27=6,Data!G72&lt;&gt;""),Data!G72,IF(AND(Data!$N$27=7,Data!H72&lt;&gt;""),Data!H72,IF(AND(Data!$N$27=8,Data!I72&lt;&gt;""),Data!I72,IF(AND(Data!$N$27=9,Data!J72&lt;&gt;""),Data!J72,IF(AND(Data!$N$27=10,Data!K72&lt;&gt;""),Data!K72,""))))))))))</f>
        <v>Mid</v>
      </c>
    </row>
    <row r="75" spans="2:3" x14ac:dyDescent="0.15">
      <c r="B75" s="83" t="str">
        <f>IF(AND(Data!$N$20=1,Data!B73&lt;&gt;""),Data!B73,IF(AND(Data!$N$20=2,Data!C73&lt;&gt;""),Data!C73,IF(AND(Data!$N$20=3,Data!D73&lt;&gt;""),Data!D73,IF(AND(Data!$N$20=4,Data!E73&lt;&gt;""),Data!E73,IF(AND(Data!$N$20=5,Data!F73&lt;&gt;""),Data!F73,IF(AND(Data!$N$20=6,Data!G73&lt;&gt;""),Data!G73,IF(AND(Data!$N$20=7,Data!H73&lt;&gt;""),Data!H73,IF(AND(Data!$N$20=8,Data!I73&lt;&gt;""),Data!I73,IF(AND(Data!$N$20=9,Data!J73&lt;&gt;""),Data!J73,IF(AND(Data!$N$20=10,Data!K73&lt;&gt;""),Data!K73,""))))))))))</f>
        <v>F</v>
      </c>
      <c r="C75" s="83" t="str">
        <f>IF(AND(Data!$N$27=1,Data!B73&lt;&gt;""),Data!B73,IF(AND(Data!$N$27=2,Data!C73&lt;&gt;""),Data!C73,IF(AND(Data!$N$27=3,Data!D73&lt;&gt;""),Data!D73,IF(AND(Data!$N$27=4,Data!E73&lt;&gt;""),Data!E73,IF(AND(Data!$N$27=5,Data!F73&lt;&gt;""),Data!F73,IF(AND(Data!$N$27=6,Data!G73&lt;&gt;""),Data!G73,IF(AND(Data!$N$27=7,Data!H73&lt;&gt;""),Data!H73,IF(AND(Data!$N$27=8,Data!I73&lt;&gt;""),Data!I73,IF(AND(Data!$N$27=9,Data!J73&lt;&gt;""),Data!J73,IF(AND(Data!$N$27=10,Data!K73&lt;&gt;""),Data!K73,""))))))))))</f>
        <v>Mid</v>
      </c>
    </row>
    <row r="76" spans="2:3" x14ac:dyDescent="0.15">
      <c r="B76" s="83" t="str">
        <f>IF(AND(Data!$N$20=1,Data!B74&lt;&gt;""),Data!B74,IF(AND(Data!$N$20=2,Data!C74&lt;&gt;""),Data!C74,IF(AND(Data!$N$20=3,Data!D74&lt;&gt;""),Data!D74,IF(AND(Data!$N$20=4,Data!E74&lt;&gt;""),Data!E74,IF(AND(Data!$N$20=5,Data!F74&lt;&gt;""),Data!F74,IF(AND(Data!$N$20=6,Data!G74&lt;&gt;""),Data!G74,IF(AND(Data!$N$20=7,Data!H74&lt;&gt;""),Data!H74,IF(AND(Data!$N$20=8,Data!I74&lt;&gt;""),Data!I74,IF(AND(Data!$N$20=9,Data!J74&lt;&gt;""),Data!J74,IF(AND(Data!$N$20=10,Data!K74&lt;&gt;""),Data!K74,""))))))))))</f>
        <v>M</v>
      </c>
      <c r="C76" s="83" t="str">
        <f>IF(AND(Data!$N$27=1,Data!B74&lt;&gt;""),Data!B74,IF(AND(Data!$N$27=2,Data!C74&lt;&gt;""),Data!C74,IF(AND(Data!$N$27=3,Data!D74&lt;&gt;""),Data!D74,IF(AND(Data!$N$27=4,Data!E74&lt;&gt;""),Data!E74,IF(AND(Data!$N$27=5,Data!F74&lt;&gt;""),Data!F74,IF(AND(Data!$N$27=6,Data!G74&lt;&gt;""),Data!G74,IF(AND(Data!$N$27=7,Data!H74&lt;&gt;""),Data!H74,IF(AND(Data!$N$27=8,Data!I74&lt;&gt;""),Data!I74,IF(AND(Data!$N$27=9,Data!J74&lt;&gt;""),Data!J74,IF(AND(Data!$N$27=10,Data!K74&lt;&gt;""),Data!K74,""))))))))))</f>
        <v>Mid</v>
      </c>
    </row>
    <row r="77" spans="2:3" x14ac:dyDescent="0.15">
      <c r="B77" s="83" t="str">
        <f>IF(AND(Data!$N$20=1,Data!B75&lt;&gt;""),Data!B75,IF(AND(Data!$N$20=2,Data!C75&lt;&gt;""),Data!C75,IF(AND(Data!$N$20=3,Data!D75&lt;&gt;""),Data!D75,IF(AND(Data!$N$20=4,Data!E75&lt;&gt;""),Data!E75,IF(AND(Data!$N$20=5,Data!F75&lt;&gt;""),Data!F75,IF(AND(Data!$N$20=6,Data!G75&lt;&gt;""),Data!G75,IF(AND(Data!$N$20=7,Data!H75&lt;&gt;""),Data!H75,IF(AND(Data!$N$20=8,Data!I75&lt;&gt;""),Data!I75,IF(AND(Data!$N$20=9,Data!J75&lt;&gt;""),Data!J75,IF(AND(Data!$N$20=10,Data!K75&lt;&gt;""),Data!K75,""))))))))))</f>
        <v>M</v>
      </c>
      <c r="C77" s="83" t="str">
        <f>IF(AND(Data!$N$27=1,Data!B75&lt;&gt;""),Data!B75,IF(AND(Data!$N$27=2,Data!C75&lt;&gt;""),Data!C75,IF(AND(Data!$N$27=3,Data!D75&lt;&gt;""),Data!D75,IF(AND(Data!$N$27=4,Data!E75&lt;&gt;""),Data!E75,IF(AND(Data!$N$27=5,Data!F75&lt;&gt;""),Data!F75,IF(AND(Data!$N$27=6,Data!G75&lt;&gt;""),Data!G75,IF(AND(Data!$N$27=7,Data!H75&lt;&gt;""),Data!H75,IF(AND(Data!$N$27=8,Data!I75&lt;&gt;""),Data!I75,IF(AND(Data!$N$27=9,Data!J75&lt;&gt;""),Data!J75,IF(AND(Data!$N$27=10,Data!K75&lt;&gt;""),Data!K75,""))))))))))</f>
        <v>Mid</v>
      </c>
    </row>
    <row r="78" spans="2:3" x14ac:dyDescent="0.15">
      <c r="B78" s="83" t="str">
        <f>IF(AND(Data!$N$20=1,Data!B76&lt;&gt;""),Data!B76,IF(AND(Data!$N$20=2,Data!C76&lt;&gt;""),Data!C76,IF(AND(Data!$N$20=3,Data!D76&lt;&gt;""),Data!D76,IF(AND(Data!$N$20=4,Data!E76&lt;&gt;""),Data!E76,IF(AND(Data!$N$20=5,Data!F76&lt;&gt;""),Data!F76,IF(AND(Data!$N$20=6,Data!G76&lt;&gt;""),Data!G76,IF(AND(Data!$N$20=7,Data!H76&lt;&gt;""),Data!H76,IF(AND(Data!$N$20=8,Data!I76&lt;&gt;""),Data!I76,IF(AND(Data!$N$20=9,Data!J76&lt;&gt;""),Data!J76,IF(AND(Data!$N$20=10,Data!K76&lt;&gt;""),Data!K76,""))))))))))</f>
        <v>F</v>
      </c>
      <c r="C78" s="83" t="str">
        <f>IF(AND(Data!$N$27=1,Data!B76&lt;&gt;""),Data!B76,IF(AND(Data!$N$27=2,Data!C76&lt;&gt;""),Data!C76,IF(AND(Data!$N$27=3,Data!D76&lt;&gt;""),Data!D76,IF(AND(Data!$N$27=4,Data!E76&lt;&gt;""),Data!E76,IF(AND(Data!$N$27=5,Data!F76&lt;&gt;""),Data!F76,IF(AND(Data!$N$27=6,Data!G76&lt;&gt;""),Data!G76,IF(AND(Data!$N$27=7,Data!H76&lt;&gt;""),Data!H76,IF(AND(Data!$N$27=8,Data!I76&lt;&gt;""),Data!I76,IF(AND(Data!$N$27=9,Data!J76&lt;&gt;""),Data!J76,IF(AND(Data!$N$27=10,Data!K76&lt;&gt;""),Data!K76,""))))))))))</f>
        <v>Mid</v>
      </c>
    </row>
    <row r="79" spans="2:3" x14ac:dyDescent="0.15">
      <c r="B79" s="83" t="str">
        <f>IF(AND(Data!$N$20=1,Data!B77&lt;&gt;""),Data!B77,IF(AND(Data!$N$20=2,Data!C77&lt;&gt;""),Data!C77,IF(AND(Data!$N$20=3,Data!D77&lt;&gt;""),Data!D77,IF(AND(Data!$N$20=4,Data!E77&lt;&gt;""),Data!E77,IF(AND(Data!$N$20=5,Data!F77&lt;&gt;""),Data!F77,IF(AND(Data!$N$20=6,Data!G77&lt;&gt;""),Data!G77,IF(AND(Data!$N$20=7,Data!H77&lt;&gt;""),Data!H77,IF(AND(Data!$N$20=8,Data!I77&lt;&gt;""),Data!I77,IF(AND(Data!$N$20=9,Data!J77&lt;&gt;""),Data!J77,IF(AND(Data!$N$20=10,Data!K77&lt;&gt;""),Data!K77,""))))))))))</f>
        <v>F</v>
      </c>
      <c r="C79" s="83" t="str">
        <f>IF(AND(Data!$N$27=1,Data!B77&lt;&gt;""),Data!B77,IF(AND(Data!$N$27=2,Data!C77&lt;&gt;""),Data!C77,IF(AND(Data!$N$27=3,Data!D77&lt;&gt;""),Data!D77,IF(AND(Data!$N$27=4,Data!E77&lt;&gt;""),Data!E77,IF(AND(Data!$N$27=5,Data!F77&lt;&gt;""),Data!F77,IF(AND(Data!$N$27=6,Data!G77&lt;&gt;""),Data!G77,IF(AND(Data!$N$27=7,Data!H77&lt;&gt;""),Data!H77,IF(AND(Data!$N$27=8,Data!I77&lt;&gt;""),Data!I77,IF(AND(Data!$N$27=9,Data!J77&lt;&gt;""),Data!J77,IF(AND(Data!$N$27=10,Data!K77&lt;&gt;""),Data!K77,""))))))))))</f>
        <v>Mid</v>
      </c>
    </row>
    <row r="80" spans="2:3" x14ac:dyDescent="0.15">
      <c r="B80" s="83" t="str">
        <f>IF(AND(Data!$N$20=1,Data!B78&lt;&gt;""),Data!B78,IF(AND(Data!$N$20=2,Data!C78&lt;&gt;""),Data!C78,IF(AND(Data!$N$20=3,Data!D78&lt;&gt;""),Data!D78,IF(AND(Data!$N$20=4,Data!E78&lt;&gt;""),Data!E78,IF(AND(Data!$N$20=5,Data!F78&lt;&gt;""),Data!F78,IF(AND(Data!$N$20=6,Data!G78&lt;&gt;""),Data!G78,IF(AND(Data!$N$20=7,Data!H78&lt;&gt;""),Data!H78,IF(AND(Data!$N$20=8,Data!I78&lt;&gt;""),Data!I78,IF(AND(Data!$N$20=9,Data!J78&lt;&gt;""),Data!J78,IF(AND(Data!$N$20=10,Data!K78&lt;&gt;""),Data!K78,""))))))))))</f>
        <v>M</v>
      </c>
      <c r="C80" s="83" t="str">
        <f>IF(AND(Data!$N$27=1,Data!B78&lt;&gt;""),Data!B78,IF(AND(Data!$N$27=2,Data!C78&lt;&gt;""),Data!C78,IF(AND(Data!$N$27=3,Data!D78&lt;&gt;""),Data!D78,IF(AND(Data!$N$27=4,Data!E78&lt;&gt;""),Data!E78,IF(AND(Data!$N$27=5,Data!F78&lt;&gt;""),Data!F78,IF(AND(Data!$N$27=6,Data!G78&lt;&gt;""),Data!G78,IF(AND(Data!$N$27=7,Data!H78&lt;&gt;""),Data!H78,IF(AND(Data!$N$27=8,Data!I78&lt;&gt;""),Data!I78,IF(AND(Data!$N$27=9,Data!J78&lt;&gt;""),Data!J78,IF(AND(Data!$N$27=10,Data!K78&lt;&gt;""),Data!K78,""))))))))))</f>
        <v>Mid</v>
      </c>
    </row>
    <row r="81" spans="2:3" x14ac:dyDescent="0.15">
      <c r="B81" s="83" t="str">
        <f>IF(AND(Data!$N$20=1,Data!B79&lt;&gt;""),Data!B79,IF(AND(Data!$N$20=2,Data!C79&lt;&gt;""),Data!C79,IF(AND(Data!$N$20=3,Data!D79&lt;&gt;""),Data!D79,IF(AND(Data!$N$20=4,Data!E79&lt;&gt;""),Data!E79,IF(AND(Data!$N$20=5,Data!F79&lt;&gt;""),Data!F79,IF(AND(Data!$N$20=6,Data!G79&lt;&gt;""),Data!G79,IF(AND(Data!$N$20=7,Data!H79&lt;&gt;""),Data!H79,IF(AND(Data!$N$20=8,Data!I79&lt;&gt;""),Data!I79,IF(AND(Data!$N$20=9,Data!J79&lt;&gt;""),Data!J79,IF(AND(Data!$N$20=10,Data!K79&lt;&gt;""),Data!K79,""))))))))))</f>
        <v>M</v>
      </c>
      <c r="C81" s="83" t="str">
        <f>IF(AND(Data!$N$27=1,Data!B79&lt;&gt;""),Data!B79,IF(AND(Data!$N$27=2,Data!C79&lt;&gt;""),Data!C79,IF(AND(Data!$N$27=3,Data!D79&lt;&gt;""),Data!D79,IF(AND(Data!$N$27=4,Data!E79&lt;&gt;""),Data!E79,IF(AND(Data!$N$27=5,Data!F79&lt;&gt;""),Data!F79,IF(AND(Data!$N$27=6,Data!G79&lt;&gt;""),Data!G79,IF(AND(Data!$N$27=7,Data!H79&lt;&gt;""),Data!H79,IF(AND(Data!$N$27=8,Data!I79&lt;&gt;""),Data!I79,IF(AND(Data!$N$27=9,Data!J79&lt;&gt;""),Data!J79,IF(AND(Data!$N$27=10,Data!K79&lt;&gt;""),Data!K79,""))))))))))</f>
        <v>Mid</v>
      </c>
    </row>
    <row r="82" spans="2:3" x14ac:dyDescent="0.15">
      <c r="B82" s="83" t="str">
        <f>IF(AND(Data!$N$20=1,Data!B80&lt;&gt;""),Data!B80,IF(AND(Data!$N$20=2,Data!C80&lt;&gt;""),Data!C80,IF(AND(Data!$N$20=3,Data!D80&lt;&gt;""),Data!D80,IF(AND(Data!$N$20=4,Data!E80&lt;&gt;""),Data!E80,IF(AND(Data!$N$20=5,Data!F80&lt;&gt;""),Data!F80,IF(AND(Data!$N$20=6,Data!G80&lt;&gt;""),Data!G80,IF(AND(Data!$N$20=7,Data!H80&lt;&gt;""),Data!H80,IF(AND(Data!$N$20=8,Data!I80&lt;&gt;""),Data!I80,IF(AND(Data!$N$20=9,Data!J80&lt;&gt;""),Data!J80,IF(AND(Data!$N$20=10,Data!K80&lt;&gt;""),Data!K80,""))))))))))</f>
        <v>F</v>
      </c>
      <c r="C82" s="83" t="str">
        <f>IF(AND(Data!$N$27=1,Data!B80&lt;&gt;""),Data!B80,IF(AND(Data!$N$27=2,Data!C80&lt;&gt;""),Data!C80,IF(AND(Data!$N$27=3,Data!D80&lt;&gt;""),Data!D80,IF(AND(Data!$N$27=4,Data!E80&lt;&gt;""),Data!E80,IF(AND(Data!$N$27=5,Data!F80&lt;&gt;""),Data!F80,IF(AND(Data!$N$27=6,Data!G80&lt;&gt;""),Data!G80,IF(AND(Data!$N$27=7,Data!H80&lt;&gt;""),Data!H80,IF(AND(Data!$N$27=8,Data!I80&lt;&gt;""),Data!I80,IF(AND(Data!$N$27=9,Data!J80&lt;&gt;""),Data!J80,IF(AND(Data!$N$27=10,Data!K80&lt;&gt;""),Data!K80,""))))))))))</f>
        <v>Mid</v>
      </c>
    </row>
    <row r="83" spans="2:3" x14ac:dyDescent="0.15">
      <c r="B83" s="83" t="str">
        <f>IF(AND(Data!$N$20=1,Data!B81&lt;&gt;""),Data!B81,IF(AND(Data!$N$20=2,Data!C81&lt;&gt;""),Data!C81,IF(AND(Data!$N$20=3,Data!D81&lt;&gt;""),Data!D81,IF(AND(Data!$N$20=4,Data!E81&lt;&gt;""),Data!E81,IF(AND(Data!$N$20=5,Data!F81&lt;&gt;""),Data!F81,IF(AND(Data!$N$20=6,Data!G81&lt;&gt;""),Data!G81,IF(AND(Data!$N$20=7,Data!H81&lt;&gt;""),Data!H81,IF(AND(Data!$N$20=8,Data!I81&lt;&gt;""),Data!I81,IF(AND(Data!$N$20=9,Data!J81&lt;&gt;""),Data!J81,IF(AND(Data!$N$20=10,Data!K81&lt;&gt;""),Data!K81,""))))))))))</f>
        <v>F</v>
      </c>
      <c r="C83" s="83" t="str">
        <f>IF(AND(Data!$N$27=1,Data!B81&lt;&gt;""),Data!B81,IF(AND(Data!$N$27=2,Data!C81&lt;&gt;""),Data!C81,IF(AND(Data!$N$27=3,Data!D81&lt;&gt;""),Data!D81,IF(AND(Data!$N$27=4,Data!E81&lt;&gt;""),Data!E81,IF(AND(Data!$N$27=5,Data!F81&lt;&gt;""),Data!F81,IF(AND(Data!$N$27=6,Data!G81&lt;&gt;""),Data!G81,IF(AND(Data!$N$27=7,Data!H81&lt;&gt;""),Data!H81,IF(AND(Data!$N$27=8,Data!I81&lt;&gt;""),Data!I81,IF(AND(Data!$N$27=9,Data!J81&lt;&gt;""),Data!J81,IF(AND(Data!$N$27=10,Data!K81&lt;&gt;""),Data!K81,""))))))))))</f>
        <v>Mid</v>
      </c>
    </row>
    <row r="84" spans="2:3" x14ac:dyDescent="0.15">
      <c r="B84" s="83" t="str">
        <f>IF(AND(Data!$N$20=1,Data!B82&lt;&gt;""),Data!B82,IF(AND(Data!$N$20=2,Data!C82&lt;&gt;""),Data!C82,IF(AND(Data!$N$20=3,Data!D82&lt;&gt;""),Data!D82,IF(AND(Data!$N$20=4,Data!E82&lt;&gt;""),Data!E82,IF(AND(Data!$N$20=5,Data!F82&lt;&gt;""),Data!F82,IF(AND(Data!$N$20=6,Data!G82&lt;&gt;""),Data!G82,IF(AND(Data!$N$20=7,Data!H82&lt;&gt;""),Data!H82,IF(AND(Data!$N$20=8,Data!I82&lt;&gt;""),Data!I82,IF(AND(Data!$N$20=9,Data!J82&lt;&gt;""),Data!J82,IF(AND(Data!$N$20=10,Data!K82&lt;&gt;""),Data!K82,""))))))))))</f>
        <v>M</v>
      </c>
      <c r="C84" s="83" t="str">
        <f>IF(AND(Data!$N$27=1,Data!B82&lt;&gt;""),Data!B82,IF(AND(Data!$N$27=2,Data!C82&lt;&gt;""),Data!C82,IF(AND(Data!$N$27=3,Data!D82&lt;&gt;""),Data!D82,IF(AND(Data!$N$27=4,Data!E82&lt;&gt;""),Data!E82,IF(AND(Data!$N$27=5,Data!F82&lt;&gt;""),Data!F82,IF(AND(Data!$N$27=6,Data!G82&lt;&gt;""),Data!G82,IF(AND(Data!$N$27=7,Data!H82&lt;&gt;""),Data!H82,IF(AND(Data!$N$27=8,Data!I82&lt;&gt;""),Data!I82,IF(AND(Data!$N$27=9,Data!J82&lt;&gt;""),Data!J82,IF(AND(Data!$N$27=10,Data!K82&lt;&gt;""),Data!K82,""))))))))))</f>
        <v>Mid</v>
      </c>
    </row>
    <row r="85" spans="2:3" x14ac:dyDescent="0.15">
      <c r="B85" s="83" t="str">
        <f>IF(AND(Data!$N$20=1,Data!B83&lt;&gt;""),Data!B83,IF(AND(Data!$N$20=2,Data!C83&lt;&gt;""),Data!C83,IF(AND(Data!$N$20=3,Data!D83&lt;&gt;""),Data!D83,IF(AND(Data!$N$20=4,Data!E83&lt;&gt;""),Data!E83,IF(AND(Data!$N$20=5,Data!F83&lt;&gt;""),Data!F83,IF(AND(Data!$N$20=6,Data!G83&lt;&gt;""),Data!G83,IF(AND(Data!$N$20=7,Data!H83&lt;&gt;""),Data!H83,IF(AND(Data!$N$20=8,Data!I83&lt;&gt;""),Data!I83,IF(AND(Data!$N$20=9,Data!J83&lt;&gt;""),Data!J83,IF(AND(Data!$N$20=10,Data!K83&lt;&gt;""),Data!K83,""))))))))))</f>
        <v>F</v>
      </c>
      <c r="C85" s="83" t="str">
        <f>IF(AND(Data!$N$27=1,Data!B83&lt;&gt;""),Data!B83,IF(AND(Data!$N$27=2,Data!C83&lt;&gt;""),Data!C83,IF(AND(Data!$N$27=3,Data!D83&lt;&gt;""),Data!D83,IF(AND(Data!$N$27=4,Data!E83&lt;&gt;""),Data!E83,IF(AND(Data!$N$27=5,Data!F83&lt;&gt;""),Data!F83,IF(AND(Data!$N$27=6,Data!G83&lt;&gt;""),Data!G83,IF(AND(Data!$N$27=7,Data!H83&lt;&gt;""),Data!H83,IF(AND(Data!$N$27=8,Data!I83&lt;&gt;""),Data!I83,IF(AND(Data!$N$27=9,Data!J83&lt;&gt;""),Data!J83,IF(AND(Data!$N$27=10,Data!K83&lt;&gt;""),Data!K83,""))))))))))</f>
        <v>Mid</v>
      </c>
    </row>
    <row r="86" spans="2:3" x14ac:dyDescent="0.15">
      <c r="B86" s="83" t="str">
        <f>IF(AND(Data!$N$20=1,Data!B84&lt;&gt;""),Data!B84,IF(AND(Data!$N$20=2,Data!C84&lt;&gt;""),Data!C84,IF(AND(Data!$N$20=3,Data!D84&lt;&gt;""),Data!D84,IF(AND(Data!$N$20=4,Data!E84&lt;&gt;""),Data!E84,IF(AND(Data!$N$20=5,Data!F84&lt;&gt;""),Data!F84,IF(AND(Data!$N$20=6,Data!G84&lt;&gt;""),Data!G84,IF(AND(Data!$N$20=7,Data!H84&lt;&gt;""),Data!H84,IF(AND(Data!$N$20=8,Data!I84&lt;&gt;""),Data!I84,IF(AND(Data!$N$20=9,Data!J84&lt;&gt;""),Data!J84,IF(AND(Data!$N$20=10,Data!K84&lt;&gt;""),Data!K84,""))))))))))</f>
        <v>M</v>
      </c>
      <c r="C86" s="83" t="str">
        <f>IF(AND(Data!$N$27=1,Data!B84&lt;&gt;""),Data!B84,IF(AND(Data!$N$27=2,Data!C84&lt;&gt;""),Data!C84,IF(AND(Data!$N$27=3,Data!D84&lt;&gt;""),Data!D84,IF(AND(Data!$N$27=4,Data!E84&lt;&gt;""),Data!E84,IF(AND(Data!$N$27=5,Data!F84&lt;&gt;""),Data!F84,IF(AND(Data!$N$27=6,Data!G84&lt;&gt;""),Data!G84,IF(AND(Data!$N$27=7,Data!H84&lt;&gt;""),Data!H84,IF(AND(Data!$N$27=8,Data!I84&lt;&gt;""),Data!I84,IF(AND(Data!$N$27=9,Data!J84&lt;&gt;""),Data!J84,IF(AND(Data!$N$27=10,Data!K84&lt;&gt;""),Data!K84,""))))))))))</f>
        <v>Mid</v>
      </c>
    </row>
    <row r="87" spans="2:3" x14ac:dyDescent="0.15">
      <c r="B87" s="83" t="str">
        <f>IF(AND(Data!$N$20=1,Data!B85&lt;&gt;""),Data!B85,IF(AND(Data!$N$20=2,Data!C85&lt;&gt;""),Data!C85,IF(AND(Data!$N$20=3,Data!D85&lt;&gt;""),Data!D85,IF(AND(Data!$N$20=4,Data!E85&lt;&gt;""),Data!E85,IF(AND(Data!$N$20=5,Data!F85&lt;&gt;""),Data!F85,IF(AND(Data!$N$20=6,Data!G85&lt;&gt;""),Data!G85,IF(AND(Data!$N$20=7,Data!H85&lt;&gt;""),Data!H85,IF(AND(Data!$N$20=8,Data!I85&lt;&gt;""),Data!I85,IF(AND(Data!$N$20=9,Data!J85&lt;&gt;""),Data!J85,IF(AND(Data!$N$20=10,Data!K85&lt;&gt;""),Data!K85,""))))))))))</f>
        <v>M</v>
      </c>
      <c r="C87" s="83" t="str">
        <f>IF(AND(Data!$N$27=1,Data!B85&lt;&gt;""),Data!B85,IF(AND(Data!$N$27=2,Data!C85&lt;&gt;""),Data!C85,IF(AND(Data!$N$27=3,Data!D85&lt;&gt;""),Data!D85,IF(AND(Data!$N$27=4,Data!E85&lt;&gt;""),Data!E85,IF(AND(Data!$N$27=5,Data!F85&lt;&gt;""),Data!F85,IF(AND(Data!$N$27=6,Data!G85&lt;&gt;""),Data!G85,IF(AND(Data!$N$27=7,Data!H85&lt;&gt;""),Data!H85,IF(AND(Data!$N$27=8,Data!I85&lt;&gt;""),Data!I85,IF(AND(Data!$N$27=9,Data!J85&lt;&gt;""),Data!J85,IF(AND(Data!$N$27=10,Data!K85&lt;&gt;""),Data!K85,""))))))))))</f>
        <v>Mid</v>
      </c>
    </row>
    <row r="88" spans="2:3" x14ac:dyDescent="0.15">
      <c r="B88" s="83" t="str">
        <f>IF(AND(Data!$N$20=1,Data!B86&lt;&gt;""),Data!B86,IF(AND(Data!$N$20=2,Data!C86&lt;&gt;""),Data!C86,IF(AND(Data!$N$20=3,Data!D86&lt;&gt;""),Data!D86,IF(AND(Data!$N$20=4,Data!E86&lt;&gt;""),Data!E86,IF(AND(Data!$N$20=5,Data!F86&lt;&gt;""),Data!F86,IF(AND(Data!$N$20=6,Data!G86&lt;&gt;""),Data!G86,IF(AND(Data!$N$20=7,Data!H86&lt;&gt;""),Data!H86,IF(AND(Data!$N$20=8,Data!I86&lt;&gt;""),Data!I86,IF(AND(Data!$N$20=9,Data!J86&lt;&gt;""),Data!J86,IF(AND(Data!$N$20=10,Data!K86&lt;&gt;""),Data!K86,""))))))))))</f>
        <v>F</v>
      </c>
      <c r="C88" s="83" t="str">
        <f>IF(AND(Data!$N$27=1,Data!B86&lt;&gt;""),Data!B86,IF(AND(Data!$N$27=2,Data!C86&lt;&gt;""),Data!C86,IF(AND(Data!$N$27=3,Data!D86&lt;&gt;""),Data!D86,IF(AND(Data!$N$27=4,Data!E86&lt;&gt;""),Data!E86,IF(AND(Data!$N$27=5,Data!F86&lt;&gt;""),Data!F86,IF(AND(Data!$N$27=6,Data!G86&lt;&gt;""),Data!G86,IF(AND(Data!$N$27=7,Data!H86&lt;&gt;""),Data!H86,IF(AND(Data!$N$27=8,Data!I86&lt;&gt;""),Data!I86,IF(AND(Data!$N$27=9,Data!J86&lt;&gt;""),Data!J86,IF(AND(Data!$N$27=10,Data!K86&lt;&gt;""),Data!K86,""))))))))))</f>
        <v>High</v>
      </c>
    </row>
    <row r="89" spans="2:3" x14ac:dyDescent="0.15">
      <c r="B89" s="83" t="str">
        <f>IF(AND(Data!$N$20=1,Data!B87&lt;&gt;""),Data!B87,IF(AND(Data!$N$20=2,Data!C87&lt;&gt;""),Data!C87,IF(AND(Data!$N$20=3,Data!D87&lt;&gt;""),Data!D87,IF(AND(Data!$N$20=4,Data!E87&lt;&gt;""),Data!E87,IF(AND(Data!$N$20=5,Data!F87&lt;&gt;""),Data!F87,IF(AND(Data!$N$20=6,Data!G87&lt;&gt;""),Data!G87,IF(AND(Data!$N$20=7,Data!H87&lt;&gt;""),Data!H87,IF(AND(Data!$N$20=8,Data!I87&lt;&gt;""),Data!I87,IF(AND(Data!$N$20=9,Data!J87&lt;&gt;""),Data!J87,IF(AND(Data!$N$20=10,Data!K87&lt;&gt;""),Data!K87,""))))))))))</f>
        <v>F</v>
      </c>
      <c r="C89" s="83" t="str">
        <f>IF(AND(Data!$N$27=1,Data!B87&lt;&gt;""),Data!B87,IF(AND(Data!$N$27=2,Data!C87&lt;&gt;""),Data!C87,IF(AND(Data!$N$27=3,Data!D87&lt;&gt;""),Data!D87,IF(AND(Data!$N$27=4,Data!E87&lt;&gt;""),Data!E87,IF(AND(Data!$N$27=5,Data!F87&lt;&gt;""),Data!F87,IF(AND(Data!$N$27=6,Data!G87&lt;&gt;""),Data!G87,IF(AND(Data!$N$27=7,Data!H87&lt;&gt;""),Data!H87,IF(AND(Data!$N$27=8,Data!I87&lt;&gt;""),Data!I87,IF(AND(Data!$N$27=9,Data!J87&lt;&gt;""),Data!J87,IF(AND(Data!$N$27=10,Data!K87&lt;&gt;""),Data!K87,""))))))))))</f>
        <v>High</v>
      </c>
    </row>
    <row r="90" spans="2:3" x14ac:dyDescent="0.15">
      <c r="B90" s="83" t="str">
        <f>IF(AND(Data!$N$20=1,Data!B88&lt;&gt;""),Data!B88,IF(AND(Data!$N$20=2,Data!C88&lt;&gt;""),Data!C88,IF(AND(Data!$N$20=3,Data!D88&lt;&gt;""),Data!D88,IF(AND(Data!$N$20=4,Data!E88&lt;&gt;""),Data!E88,IF(AND(Data!$N$20=5,Data!F88&lt;&gt;""),Data!F88,IF(AND(Data!$N$20=6,Data!G88&lt;&gt;""),Data!G88,IF(AND(Data!$N$20=7,Data!H88&lt;&gt;""),Data!H88,IF(AND(Data!$N$20=8,Data!I88&lt;&gt;""),Data!I88,IF(AND(Data!$N$20=9,Data!J88&lt;&gt;""),Data!J88,IF(AND(Data!$N$20=10,Data!K88&lt;&gt;""),Data!K88,""))))))))))</f>
        <v>F</v>
      </c>
      <c r="C90" s="83" t="str">
        <f>IF(AND(Data!$N$27=1,Data!B88&lt;&gt;""),Data!B88,IF(AND(Data!$N$27=2,Data!C88&lt;&gt;""),Data!C88,IF(AND(Data!$N$27=3,Data!D88&lt;&gt;""),Data!D88,IF(AND(Data!$N$27=4,Data!E88&lt;&gt;""),Data!E88,IF(AND(Data!$N$27=5,Data!F88&lt;&gt;""),Data!F88,IF(AND(Data!$N$27=6,Data!G88&lt;&gt;""),Data!G88,IF(AND(Data!$N$27=7,Data!H88&lt;&gt;""),Data!H88,IF(AND(Data!$N$27=8,Data!I88&lt;&gt;""),Data!I88,IF(AND(Data!$N$27=9,Data!J88&lt;&gt;""),Data!J88,IF(AND(Data!$N$27=10,Data!K88&lt;&gt;""),Data!K88,""))))))))))</f>
        <v>High</v>
      </c>
    </row>
    <row r="91" spans="2:3" x14ac:dyDescent="0.15">
      <c r="B91" s="83" t="str">
        <f>IF(AND(Data!$N$20=1,Data!B89&lt;&gt;""),Data!B89,IF(AND(Data!$N$20=2,Data!C89&lt;&gt;""),Data!C89,IF(AND(Data!$N$20=3,Data!D89&lt;&gt;""),Data!D89,IF(AND(Data!$N$20=4,Data!E89&lt;&gt;""),Data!E89,IF(AND(Data!$N$20=5,Data!F89&lt;&gt;""),Data!F89,IF(AND(Data!$N$20=6,Data!G89&lt;&gt;""),Data!G89,IF(AND(Data!$N$20=7,Data!H89&lt;&gt;""),Data!H89,IF(AND(Data!$N$20=8,Data!I89&lt;&gt;""),Data!I89,IF(AND(Data!$N$20=9,Data!J89&lt;&gt;""),Data!J89,IF(AND(Data!$N$20=10,Data!K89&lt;&gt;""),Data!K89,""))))))))))</f>
        <v>F</v>
      </c>
      <c r="C91" s="83" t="str">
        <f>IF(AND(Data!$N$27=1,Data!B89&lt;&gt;""),Data!B89,IF(AND(Data!$N$27=2,Data!C89&lt;&gt;""),Data!C89,IF(AND(Data!$N$27=3,Data!D89&lt;&gt;""),Data!D89,IF(AND(Data!$N$27=4,Data!E89&lt;&gt;""),Data!E89,IF(AND(Data!$N$27=5,Data!F89&lt;&gt;""),Data!F89,IF(AND(Data!$N$27=6,Data!G89&lt;&gt;""),Data!G89,IF(AND(Data!$N$27=7,Data!H89&lt;&gt;""),Data!H89,IF(AND(Data!$N$27=8,Data!I89&lt;&gt;""),Data!I89,IF(AND(Data!$N$27=9,Data!J89&lt;&gt;""),Data!J89,IF(AND(Data!$N$27=10,Data!K89&lt;&gt;""),Data!K89,""))))))))))</f>
        <v>High</v>
      </c>
    </row>
    <row r="92" spans="2:3" x14ac:dyDescent="0.15">
      <c r="B92" s="83" t="str">
        <f>IF(AND(Data!$N$20=1,Data!B90&lt;&gt;""),Data!B90,IF(AND(Data!$N$20=2,Data!C90&lt;&gt;""),Data!C90,IF(AND(Data!$N$20=3,Data!D90&lt;&gt;""),Data!D90,IF(AND(Data!$N$20=4,Data!E90&lt;&gt;""),Data!E90,IF(AND(Data!$N$20=5,Data!F90&lt;&gt;""),Data!F90,IF(AND(Data!$N$20=6,Data!G90&lt;&gt;""),Data!G90,IF(AND(Data!$N$20=7,Data!H90&lt;&gt;""),Data!H90,IF(AND(Data!$N$20=8,Data!I90&lt;&gt;""),Data!I90,IF(AND(Data!$N$20=9,Data!J90&lt;&gt;""),Data!J90,IF(AND(Data!$N$20=10,Data!K90&lt;&gt;""),Data!K90,""))))))))))</f>
        <v>F</v>
      </c>
      <c r="C92" s="83" t="str">
        <f>IF(AND(Data!$N$27=1,Data!B90&lt;&gt;""),Data!B90,IF(AND(Data!$N$27=2,Data!C90&lt;&gt;""),Data!C90,IF(AND(Data!$N$27=3,Data!D90&lt;&gt;""),Data!D90,IF(AND(Data!$N$27=4,Data!E90&lt;&gt;""),Data!E90,IF(AND(Data!$N$27=5,Data!F90&lt;&gt;""),Data!F90,IF(AND(Data!$N$27=6,Data!G90&lt;&gt;""),Data!G90,IF(AND(Data!$N$27=7,Data!H90&lt;&gt;""),Data!H90,IF(AND(Data!$N$27=8,Data!I90&lt;&gt;""),Data!I90,IF(AND(Data!$N$27=9,Data!J90&lt;&gt;""),Data!J90,IF(AND(Data!$N$27=10,Data!K90&lt;&gt;""),Data!K90,""))))))))))</f>
        <v>High</v>
      </c>
    </row>
    <row r="93" spans="2:3" x14ac:dyDescent="0.15">
      <c r="B93" s="83" t="str">
        <f>IF(AND(Data!$N$20=1,Data!B91&lt;&gt;""),Data!B91,IF(AND(Data!$N$20=2,Data!C91&lt;&gt;""),Data!C91,IF(AND(Data!$N$20=3,Data!D91&lt;&gt;""),Data!D91,IF(AND(Data!$N$20=4,Data!E91&lt;&gt;""),Data!E91,IF(AND(Data!$N$20=5,Data!F91&lt;&gt;""),Data!F91,IF(AND(Data!$N$20=6,Data!G91&lt;&gt;""),Data!G91,IF(AND(Data!$N$20=7,Data!H91&lt;&gt;""),Data!H91,IF(AND(Data!$N$20=8,Data!I91&lt;&gt;""),Data!I91,IF(AND(Data!$N$20=9,Data!J91&lt;&gt;""),Data!J91,IF(AND(Data!$N$20=10,Data!K91&lt;&gt;""),Data!K91,""))))))))))</f>
        <v>F</v>
      </c>
      <c r="C93" s="83" t="str">
        <f>IF(AND(Data!$N$27=1,Data!B91&lt;&gt;""),Data!B91,IF(AND(Data!$N$27=2,Data!C91&lt;&gt;""),Data!C91,IF(AND(Data!$N$27=3,Data!D91&lt;&gt;""),Data!D91,IF(AND(Data!$N$27=4,Data!E91&lt;&gt;""),Data!E91,IF(AND(Data!$N$27=5,Data!F91&lt;&gt;""),Data!F91,IF(AND(Data!$N$27=6,Data!G91&lt;&gt;""),Data!G91,IF(AND(Data!$N$27=7,Data!H91&lt;&gt;""),Data!H91,IF(AND(Data!$N$27=8,Data!I91&lt;&gt;""),Data!I91,IF(AND(Data!$N$27=9,Data!J91&lt;&gt;""),Data!J91,IF(AND(Data!$N$27=10,Data!K91&lt;&gt;""),Data!K91,""))))))))))</f>
        <v>High</v>
      </c>
    </row>
    <row r="94" spans="2:3" x14ac:dyDescent="0.15">
      <c r="B94" s="83" t="str">
        <f>IF(AND(Data!$N$20=1,Data!B92&lt;&gt;""),Data!B92,IF(AND(Data!$N$20=2,Data!C92&lt;&gt;""),Data!C92,IF(AND(Data!$N$20=3,Data!D92&lt;&gt;""),Data!D92,IF(AND(Data!$N$20=4,Data!E92&lt;&gt;""),Data!E92,IF(AND(Data!$N$20=5,Data!F92&lt;&gt;""),Data!F92,IF(AND(Data!$N$20=6,Data!G92&lt;&gt;""),Data!G92,IF(AND(Data!$N$20=7,Data!H92&lt;&gt;""),Data!H92,IF(AND(Data!$N$20=8,Data!I92&lt;&gt;""),Data!I92,IF(AND(Data!$N$20=9,Data!J92&lt;&gt;""),Data!J92,IF(AND(Data!$N$20=10,Data!K92&lt;&gt;""),Data!K92,""))))))))))</f>
        <v>M</v>
      </c>
      <c r="C94" s="83" t="str">
        <f>IF(AND(Data!$N$27=1,Data!B92&lt;&gt;""),Data!B92,IF(AND(Data!$N$27=2,Data!C92&lt;&gt;""),Data!C92,IF(AND(Data!$N$27=3,Data!D92&lt;&gt;""),Data!D92,IF(AND(Data!$N$27=4,Data!E92&lt;&gt;""),Data!E92,IF(AND(Data!$N$27=5,Data!F92&lt;&gt;""),Data!F92,IF(AND(Data!$N$27=6,Data!G92&lt;&gt;""),Data!G92,IF(AND(Data!$N$27=7,Data!H92&lt;&gt;""),Data!H92,IF(AND(Data!$N$27=8,Data!I92&lt;&gt;""),Data!I92,IF(AND(Data!$N$27=9,Data!J92&lt;&gt;""),Data!J92,IF(AND(Data!$N$27=10,Data!K92&lt;&gt;""),Data!K92,""))))))))))</f>
        <v>High</v>
      </c>
    </row>
    <row r="95" spans="2:3" x14ac:dyDescent="0.15">
      <c r="B95" s="83" t="str">
        <f>IF(AND(Data!$N$20=1,Data!B93&lt;&gt;""),Data!B93,IF(AND(Data!$N$20=2,Data!C93&lt;&gt;""),Data!C93,IF(AND(Data!$N$20=3,Data!D93&lt;&gt;""),Data!D93,IF(AND(Data!$N$20=4,Data!E93&lt;&gt;""),Data!E93,IF(AND(Data!$N$20=5,Data!F93&lt;&gt;""),Data!F93,IF(AND(Data!$N$20=6,Data!G93&lt;&gt;""),Data!G93,IF(AND(Data!$N$20=7,Data!H93&lt;&gt;""),Data!H93,IF(AND(Data!$N$20=8,Data!I93&lt;&gt;""),Data!I93,IF(AND(Data!$N$20=9,Data!J93&lt;&gt;""),Data!J93,IF(AND(Data!$N$20=10,Data!K93&lt;&gt;""),Data!K93,""))))))))))</f>
        <v>F</v>
      </c>
      <c r="C95" s="83" t="str">
        <f>IF(AND(Data!$N$27=1,Data!B93&lt;&gt;""),Data!B93,IF(AND(Data!$N$27=2,Data!C93&lt;&gt;""),Data!C93,IF(AND(Data!$N$27=3,Data!D93&lt;&gt;""),Data!D93,IF(AND(Data!$N$27=4,Data!E93&lt;&gt;""),Data!E93,IF(AND(Data!$N$27=5,Data!F93&lt;&gt;""),Data!F93,IF(AND(Data!$N$27=6,Data!G93&lt;&gt;""),Data!G93,IF(AND(Data!$N$27=7,Data!H93&lt;&gt;""),Data!H93,IF(AND(Data!$N$27=8,Data!I93&lt;&gt;""),Data!I93,IF(AND(Data!$N$27=9,Data!J93&lt;&gt;""),Data!J93,IF(AND(Data!$N$27=10,Data!K93&lt;&gt;""),Data!K93,""))))))))))</f>
        <v>High</v>
      </c>
    </row>
    <row r="96" spans="2:3" x14ac:dyDescent="0.15">
      <c r="B96" s="83" t="str">
        <f>IF(AND(Data!$N$20=1,Data!B94&lt;&gt;""),Data!B94,IF(AND(Data!$N$20=2,Data!C94&lt;&gt;""),Data!C94,IF(AND(Data!$N$20=3,Data!D94&lt;&gt;""),Data!D94,IF(AND(Data!$N$20=4,Data!E94&lt;&gt;""),Data!E94,IF(AND(Data!$N$20=5,Data!F94&lt;&gt;""),Data!F94,IF(AND(Data!$N$20=6,Data!G94&lt;&gt;""),Data!G94,IF(AND(Data!$N$20=7,Data!H94&lt;&gt;""),Data!H94,IF(AND(Data!$N$20=8,Data!I94&lt;&gt;""),Data!I94,IF(AND(Data!$N$20=9,Data!J94&lt;&gt;""),Data!J94,IF(AND(Data!$N$20=10,Data!K94&lt;&gt;""),Data!K94,""))))))))))</f>
        <v>F</v>
      </c>
      <c r="C96" s="83" t="str">
        <f>IF(AND(Data!$N$27=1,Data!B94&lt;&gt;""),Data!B94,IF(AND(Data!$N$27=2,Data!C94&lt;&gt;""),Data!C94,IF(AND(Data!$N$27=3,Data!D94&lt;&gt;""),Data!D94,IF(AND(Data!$N$27=4,Data!E94&lt;&gt;""),Data!E94,IF(AND(Data!$N$27=5,Data!F94&lt;&gt;""),Data!F94,IF(AND(Data!$N$27=6,Data!G94&lt;&gt;""),Data!G94,IF(AND(Data!$N$27=7,Data!H94&lt;&gt;""),Data!H94,IF(AND(Data!$N$27=8,Data!I94&lt;&gt;""),Data!I94,IF(AND(Data!$N$27=9,Data!J94&lt;&gt;""),Data!J94,IF(AND(Data!$N$27=10,Data!K94&lt;&gt;""),Data!K94,""))))))))))</f>
        <v>High</v>
      </c>
    </row>
    <row r="97" spans="2:3" x14ac:dyDescent="0.15">
      <c r="B97" s="83" t="str">
        <f>IF(AND(Data!$N$20=1,Data!B95&lt;&gt;""),Data!B95,IF(AND(Data!$N$20=2,Data!C95&lt;&gt;""),Data!C95,IF(AND(Data!$N$20=3,Data!D95&lt;&gt;""),Data!D95,IF(AND(Data!$N$20=4,Data!E95&lt;&gt;""),Data!E95,IF(AND(Data!$N$20=5,Data!F95&lt;&gt;""),Data!F95,IF(AND(Data!$N$20=6,Data!G95&lt;&gt;""),Data!G95,IF(AND(Data!$N$20=7,Data!H95&lt;&gt;""),Data!H95,IF(AND(Data!$N$20=8,Data!I95&lt;&gt;""),Data!I95,IF(AND(Data!$N$20=9,Data!J95&lt;&gt;""),Data!J95,IF(AND(Data!$N$20=10,Data!K95&lt;&gt;""),Data!K95,""))))))))))</f>
        <v>F</v>
      </c>
      <c r="C97" s="83" t="str">
        <f>IF(AND(Data!$N$27=1,Data!B95&lt;&gt;""),Data!B95,IF(AND(Data!$N$27=2,Data!C95&lt;&gt;""),Data!C95,IF(AND(Data!$N$27=3,Data!D95&lt;&gt;""),Data!D95,IF(AND(Data!$N$27=4,Data!E95&lt;&gt;""),Data!E95,IF(AND(Data!$N$27=5,Data!F95&lt;&gt;""),Data!F95,IF(AND(Data!$N$27=6,Data!G95&lt;&gt;""),Data!G95,IF(AND(Data!$N$27=7,Data!H95&lt;&gt;""),Data!H95,IF(AND(Data!$N$27=8,Data!I95&lt;&gt;""),Data!I95,IF(AND(Data!$N$27=9,Data!J95&lt;&gt;""),Data!J95,IF(AND(Data!$N$27=10,Data!K95&lt;&gt;""),Data!K95,""))))))))))</f>
        <v>High</v>
      </c>
    </row>
    <row r="98" spans="2:3" x14ac:dyDescent="0.15">
      <c r="B98" s="83" t="str">
        <f>IF(AND(Data!$N$20=1,Data!B96&lt;&gt;""),Data!B96,IF(AND(Data!$N$20=2,Data!C96&lt;&gt;""),Data!C96,IF(AND(Data!$N$20=3,Data!D96&lt;&gt;""),Data!D96,IF(AND(Data!$N$20=4,Data!E96&lt;&gt;""),Data!E96,IF(AND(Data!$N$20=5,Data!F96&lt;&gt;""),Data!F96,IF(AND(Data!$N$20=6,Data!G96&lt;&gt;""),Data!G96,IF(AND(Data!$N$20=7,Data!H96&lt;&gt;""),Data!H96,IF(AND(Data!$N$20=8,Data!I96&lt;&gt;""),Data!I96,IF(AND(Data!$N$20=9,Data!J96&lt;&gt;""),Data!J96,IF(AND(Data!$N$20=10,Data!K96&lt;&gt;""),Data!K96,""))))))))))</f>
        <v>F</v>
      </c>
      <c r="C98" s="83" t="str">
        <f>IF(AND(Data!$N$27=1,Data!B96&lt;&gt;""),Data!B96,IF(AND(Data!$N$27=2,Data!C96&lt;&gt;""),Data!C96,IF(AND(Data!$N$27=3,Data!D96&lt;&gt;""),Data!D96,IF(AND(Data!$N$27=4,Data!E96&lt;&gt;""),Data!E96,IF(AND(Data!$N$27=5,Data!F96&lt;&gt;""),Data!F96,IF(AND(Data!$N$27=6,Data!G96&lt;&gt;""),Data!G96,IF(AND(Data!$N$27=7,Data!H96&lt;&gt;""),Data!H96,IF(AND(Data!$N$27=8,Data!I96&lt;&gt;""),Data!I96,IF(AND(Data!$N$27=9,Data!J96&lt;&gt;""),Data!J96,IF(AND(Data!$N$27=10,Data!K96&lt;&gt;""),Data!K96,""))))))))))</f>
        <v>High</v>
      </c>
    </row>
    <row r="99" spans="2:3" x14ac:dyDescent="0.15">
      <c r="B99" s="83" t="str">
        <f>IF(AND(Data!$N$20=1,Data!B97&lt;&gt;""),Data!B97,IF(AND(Data!$N$20=2,Data!C97&lt;&gt;""),Data!C97,IF(AND(Data!$N$20=3,Data!D97&lt;&gt;""),Data!D97,IF(AND(Data!$N$20=4,Data!E97&lt;&gt;""),Data!E97,IF(AND(Data!$N$20=5,Data!F97&lt;&gt;""),Data!F97,IF(AND(Data!$N$20=6,Data!G97&lt;&gt;""),Data!G97,IF(AND(Data!$N$20=7,Data!H97&lt;&gt;""),Data!H97,IF(AND(Data!$N$20=8,Data!I97&lt;&gt;""),Data!I97,IF(AND(Data!$N$20=9,Data!J97&lt;&gt;""),Data!J97,IF(AND(Data!$N$20=10,Data!K97&lt;&gt;""),Data!K97,""))))))))))</f>
        <v>F</v>
      </c>
      <c r="C99" s="83" t="str">
        <f>IF(AND(Data!$N$27=1,Data!B97&lt;&gt;""),Data!B97,IF(AND(Data!$N$27=2,Data!C97&lt;&gt;""),Data!C97,IF(AND(Data!$N$27=3,Data!D97&lt;&gt;""),Data!D97,IF(AND(Data!$N$27=4,Data!E97&lt;&gt;""),Data!E97,IF(AND(Data!$N$27=5,Data!F97&lt;&gt;""),Data!F97,IF(AND(Data!$N$27=6,Data!G97&lt;&gt;""),Data!G97,IF(AND(Data!$N$27=7,Data!H97&lt;&gt;""),Data!H97,IF(AND(Data!$N$27=8,Data!I97&lt;&gt;""),Data!I97,IF(AND(Data!$N$27=9,Data!J97&lt;&gt;""),Data!J97,IF(AND(Data!$N$27=10,Data!K97&lt;&gt;""),Data!K97,""))))))))))</f>
        <v>High</v>
      </c>
    </row>
    <row r="100" spans="2:3" x14ac:dyDescent="0.15">
      <c r="B100" s="83" t="str">
        <f>IF(AND(Data!$N$20=1,Data!B98&lt;&gt;""),Data!B98,IF(AND(Data!$N$20=2,Data!C98&lt;&gt;""),Data!C98,IF(AND(Data!$N$20=3,Data!D98&lt;&gt;""),Data!D98,IF(AND(Data!$N$20=4,Data!E98&lt;&gt;""),Data!E98,IF(AND(Data!$N$20=5,Data!F98&lt;&gt;""),Data!F98,IF(AND(Data!$N$20=6,Data!G98&lt;&gt;""),Data!G98,IF(AND(Data!$N$20=7,Data!H98&lt;&gt;""),Data!H98,IF(AND(Data!$N$20=8,Data!I98&lt;&gt;""),Data!I98,IF(AND(Data!$N$20=9,Data!J98&lt;&gt;""),Data!J98,IF(AND(Data!$N$20=10,Data!K98&lt;&gt;""),Data!K98,""))))))))))</f>
        <v>F</v>
      </c>
      <c r="C100" s="83" t="str">
        <f>IF(AND(Data!$N$27=1,Data!B98&lt;&gt;""),Data!B98,IF(AND(Data!$N$27=2,Data!C98&lt;&gt;""),Data!C98,IF(AND(Data!$N$27=3,Data!D98&lt;&gt;""),Data!D98,IF(AND(Data!$N$27=4,Data!E98&lt;&gt;""),Data!E98,IF(AND(Data!$N$27=5,Data!F98&lt;&gt;""),Data!F98,IF(AND(Data!$N$27=6,Data!G98&lt;&gt;""),Data!G98,IF(AND(Data!$N$27=7,Data!H98&lt;&gt;""),Data!H98,IF(AND(Data!$N$27=8,Data!I98&lt;&gt;""),Data!I98,IF(AND(Data!$N$27=9,Data!J98&lt;&gt;""),Data!J98,IF(AND(Data!$N$27=10,Data!K98&lt;&gt;""),Data!K98,""))))))))))</f>
        <v>High</v>
      </c>
    </row>
    <row r="101" spans="2:3" x14ac:dyDescent="0.15">
      <c r="B101" s="83" t="str">
        <f>IF(AND(Data!$N$20=1,Data!B99&lt;&gt;""),Data!B99,IF(AND(Data!$N$20=2,Data!C99&lt;&gt;""),Data!C99,IF(AND(Data!$N$20=3,Data!D99&lt;&gt;""),Data!D99,IF(AND(Data!$N$20=4,Data!E99&lt;&gt;""),Data!E99,IF(AND(Data!$N$20=5,Data!F99&lt;&gt;""),Data!F99,IF(AND(Data!$N$20=6,Data!G99&lt;&gt;""),Data!G99,IF(AND(Data!$N$20=7,Data!H99&lt;&gt;""),Data!H99,IF(AND(Data!$N$20=8,Data!I99&lt;&gt;""),Data!I99,IF(AND(Data!$N$20=9,Data!J99&lt;&gt;""),Data!J99,IF(AND(Data!$N$20=10,Data!K99&lt;&gt;""),Data!K99,""))))))))))</f>
        <v>F</v>
      </c>
      <c r="C101" s="83" t="str">
        <f>IF(AND(Data!$N$27=1,Data!B99&lt;&gt;""),Data!B99,IF(AND(Data!$N$27=2,Data!C99&lt;&gt;""),Data!C99,IF(AND(Data!$N$27=3,Data!D99&lt;&gt;""),Data!D99,IF(AND(Data!$N$27=4,Data!E99&lt;&gt;""),Data!E99,IF(AND(Data!$N$27=5,Data!F99&lt;&gt;""),Data!F99,IF(AND(Data!$N$27=6,Data!G99&lt;&gt;""),Data!G99,IF(AND(Data!$N$27=7,Data!H99&lt;&gt;""),Data!H99,IF(AND(Data!$N$27=8,Data!I99&lt;&gt;""),Data!I99,IF(AND(Data!$N$27=9,Data!J99&lt;&gt;""),Data!J99,IF(AND(Data!$N$27=10,Data!K99&lt;&gt;""),Data!K99,""))))))))))</f>
        <v>High</v>
      </c>
    </row>
    <row r="102" spans="2:3" x14ac:dyDescent="0.15">
      <c r="B102" s="83" t="str">
        <f>IF(AND(Data!$N$20=1,Data!B100&lt;&gt;""),Data!B100,IF(AND(Data!$N$20=2,Data!C100&lt;&gt;""),Data!C100,IF(AND(Data!$N$20=3,Data!D100&lt;&gt;""),Data!D100,IF(AND(Data!$N$20=4,Data!E100&lt;&gt;""),Data!E100,IF(AND(Data!$N$20=5,Data!F100&lt;&gt;""),Data!F100,IF(AND(Data!$N$20=6,Data!G100&lt;&gt;""),Data!G100,IF(AND(Data!$N$20=7,Data!H100&lt;&gt;""),Data!H100,IF(AND(Data!$N$20=8,Data!I100&lt;&gt;""),Data!I100,IF(AND(Data!$N$20=9,Data!J100&lt;&gt;""),Data!J100,IF(AND(Data!$N$20=10,Data!K100&lt;&gt;""),Data!K100,""))))))))))</f>
        <v>F</v>
      </c>
      <c r="C102" s="83" t="str">
        <f>IF(AND(Data!$N$27=1,Data!B100&lt;&gt;""),Data!B100,IF(AND(Data!$N$27=2,Data!C100&lt;&gt;""),Data!C100,IF(AND(Data!$N$27=3,Data!D100&lt;&gt;""),Data!D100,IF(AND(Data!$N$27=4,Data!E100&lt;&gt;""),Data!E100,IF(AND(Data!$N$27=5,Data!F100&lt;&gt;""),Data!F100,IF(AND(Data!$N$27=6,Data!G100&lt;&gt;""),Data!G100,IF(AND(Data!$N$27=7,Data!H100&lt;&gt;""),Data!H100,IF(AND(Data!$N$27=8,Data!I100&lt;&gt;""),Data!I100,IF(AND(Data!$N$27=9,Data!J100&lt;&gt;""),Data!J100,IF(AND(Data!$N$27=10,Data!K100&lt;&gt;""),Data!K100,""))))))))))</f>
        <v>High</v>
      </c>
    </row>
    <row r="103" spans="2:3" x14ac:dyDescent="0.15">
      <c r="B103" s="83" t="str">
        <f>IF(AND(Data!$N$20=1,Data!B101&lt;&gt;""),Data!B101,IF(AND(Data!$N$20=2,Data!C101&lt;&gt;""),Data!C101,IF(AND(Data!$N$20=3,Data!D101&lt;&gt;""),Data!D101,IF(AND(Data!$N$20=4,Data!E101&lt;&gt;""),Data!E101,IF(AND(Data!$N$20=5,Data!F101&lt;&gt;""),Data!F101,IF(AND(Data!$N$20=6,Data!G101&lt;&gt;""),Data!G101,IF(AND(Data!$N$20=7,Data!H101&lt;&gt;""),Data!H101,IF(AND(Data!$N$20=8,Data!I101&lt;&gt;""),Data!I101,IF(AND(Data!$N$20=9,Data!J101&lt;&gt;""),Data!J101,IF(AND(Data!$N$20=10,Data!K101&lt;&gt;""),Data!K101,""))))))))))</f>
        <v>F</v>
      </c>
      <c r="C103" s="83" t="str">
        <f>IF(AND(Data!$N$27=1,Data!B101&lt;&gt;""),Data!B101,IF(AND(Data!$N$27=2,Data!C101&lt;&gt;""),Data!C101,IF(AND(Data!$N$27=3,Data!D101&lt;&gt;""),Data!D101,IF(AND(Data!$N$27=4,Data!E101&lt;&gt;""),Data!E101,IF(AND(Data!$N$27=5,Data!F101&lt;&gt;""),Data!F101,IF(AND(Data!$N$27=6,Data!G101&lt;&gt;""),Data!G101,IF(AND(Data!$N$27=7,Data!H101&lt;&gt;""),Data!H101,IF(AND(Data!$N$27=8,Data!I101&lt;&gt;""),Data!I101,IF(AND(Data!$N$27=9,Data!J101&lt;&gt;""),Data!J101,IF(AND(Data!$N$27=10,Data!K101&lt;&gt;""),Data!K101,""))))))))))</f>
        <v>High</v>
      </c>
    </row>
    <row r="104" spans="2:3" x14ac:dyDescent="0.15">
      <c r="B104" s="83" t="str">
        <f>IF(AND(Data!$N$20=1,Data!B102&lt;&gt;""),Data!B102,IF(AND(Data!$N$20=2,Data!C102&lt;&gt;""),Data!C102,IF(AND(Data!$N$20=3,Data!D102&lt;&gt;""),Data!D102,IF(AND(Data!$N$20=4,Data!E102&lt;&gt;""),Data!E102,IF(AND(Data!$N$20=5,Data!F102&lt;&gt;""),Data!F102,IF(AND(Data!$N$20=6,Data!G102&lt;&gt;""),Data!G102,IF(AND(Data!$N$20=7,Data!H102&lt;&gt;""),Data!H102,IF(AND(Data!$N$20=8,Data!I102&lt;&gt;""),Data!I102,IF(AND(Data!$N$20=9,Data!J102&lt;&gt;""),Data!J102,IF(AND(Data!$N$20=10,Data!K102&lt;&gt;""),Data!K102,""))))))))))</f>
        <v>F</v>
      </c>
      <c r="C104" s="83" t="str">
        <f>IF(AND(Data!$N$27=1,Data!B102&lt;&gt;""),Data!B102,IF(AND(Data!$N$27=2,Data!C102&lt;&gt;""),Data!C102,IF(AND(Data!$N$27=3,Data!D102&lt;&gt;""),Data!D102,IF(AND(Data!$N$27=4,Data!E102&lt;&gt;""),Data!E102,IF(AND(Data!$N$27=5,Data!F102&lt;&gt;""),Data!F102,IF(AND(Data!$N$27=6,Data!G102&lt;&gt;""),Data!G102,IF(AND(Data!$N$27=7,Data!H102&lt;&gt;""),Data!H102,IF(AND(Data!$N$27=8,Data!I102&lt;&gt;""),Data!I102,IF(AND(Data!$N$27=9,Data!J102&lt;&gt;""),Data!J102,IF(AND(Data!$N$27=10,Data!K102&lt;&gt;""),Data!K102,""))))))))))</f>
        <v>High</v>
      </c>
    </row>
    <row r="105" spans="2:3" x14ac:dyDescent="0.15">
      <c r="B105" s="83" t="str">
        <f>IF(AND(Data!$N$20=1,Data!B103&lt;&gt;""),Data!B103,IF(AND(Data!$N$20=2,Data!C103&lt;&gt;""),Data!C103,IF(AND(Data!$N$20=3,Data!D103&lt;&gt;""),Data!D103,IF(AND(Data!$N$20=4,Data!E103&lt;&gt;""),Data!E103,IF(AND(Data!$N$20=5,Data!F103&lt;&gt;""),Data!F103,IF(AND(Data!$N$20=6,Data!G103&lt;&gt;""),Data!G103,IF(AND(Data!$N$20=7,Data!H103&lt;&gt;""),Data!H103,IF(AND(Data!$N$20=8,Data!I103&lt;&gt;""),Data!I103,IF(AND(Data!$N$20=9,Data!J103&lt;&gt;""),Data!J103,IF(AND(Data!$N$20=10,Data!K103&lt;&gt;""),Data!K103,""))))))))))</f>
        <v>M</v>
      </c>
      <c r="C105" s="83" t="str">
        <f>IF(AND(Data!$N$27=1,Data!B103&lt;&gt;""),Data!B103,IF(AND(Data!$N$27=2,Data!C103&lt;&gt;""),Data!C103,IF(AND(Data!$N$27=3,Data!D103&lt;&gt;""),Data!D103,IF(AND(Data!$N$27=4,Data!E103&lt;&gt;""),Data!E103,IF(AND(Data!$N$27=5,Data!F103&lt;&gt;""),Data!F103,IF(AND(Data!$N$27=6,Data!G103&lt;&gt;""),Data!G103,IF(AND(Data!$N$27=7,Data!H103&lt;&gt;""),Data!H103,IF(AND(Data!$N$27=8,Data!I103&lt;&gt;""),Data!I103,IF(AND(Data!$N$27=9,Data!J103&lt;&gt;""),Data!J103,IF(AND(Data!$N$27=10,Data!K103&lt;&gt;""),Data!K103,""))))))))))</f>
        <v>High</v>
      </c>
    </row>
    <row r="106" spans="2:3" x14ac:dyDescent="0.15">
      <c r="B106" s="83" t="str">
        <f>IF(AND(Data!$N$20=1,Data!B104&lt;&gt;""),Data!B104,IF(AND(Data!$N$20=2,Data!C104&lt;&gt;""),Data!C104,IF(AND(Data!$N$20=3,Data!D104&lt;&gt;""),Data!D104,IF(AND(Data!$N$20=4,Data!E104&lt;&gt;""),Data!E104,IF(AND(Data!$N$20=5,Data!F104&lt;&gt;""),Data!F104,IF(AND(Data!$N$20=6,Data!G104&lt;&gt;""),Data!G104,IF(AND(Data!$N$20=7,Data!H104&lt;&gt;""),Data!H104,IF(AND(Data!$N$20=8,Data!I104&lt;&gt;""),Data!I104,IF(AND(Data!$N$20=9,Data!J104&lt;&gt;""),Data!J104,IF(AND(Data!$N$20=10,Data!K104&lt;&gt;""),Data!K104,""))))))))))</f>
        <v>F</v>
      </c>
      <c r="C106" s="83" t="str">
        <f>IF(AND(Data!$N$27=1,Data!B104&lt;&gt;""),Data!B104,IF(AND(Data!$N$27=2,Data!C104&lt;&gt;""),Data!C104,IF(AND(Data!$N$27=3,Data!D104&lt;&gt;""),Data!D104,IF(AND(Data!$N$27=4,Data!E104&lt;&gt;""),Data!E104,IF(AND(Data!$N$27=5,Data!F104&lt;&gt;""),Data!F104,IF(AND(Data!$N$27=6,Data!G104&lt;&gt;""),Data!G104,IF(AND(Data!$N$27=7,Data!H104&lt;&gt;""),Data!H104,IF(AND(Data!$N$27=8,Data!I104&lt;&gt;""),Data!I104,IF(AND(Data!$N$27=9,Data!J104&lt;&gt;""),Data!J104,IF(AND(Data!$N$27=10,Data!K104&lt;&gt;""),Data!K104,""))))))))))</f>
        <v>High</v>
      </c>
    </row>
    <row r="107" spans="2:3" x14ac:dyDescent="0.15">
      <c r="B107" s="83" t="str">
        <f>IF(AND(Data!$N$20=1,Data!B105&lt;&gt;""),Data!B105,IF(AND(Data!$N$20=2,Data!C105&lt;&gt;""),Data!C105,IF(AND(Data!$N$20=3,Data!D105&lt;&gt;""),Data!D105,IF(AND(Data!$N$20=4,Data!E105&lt;&gt;""),Data!E105,IF(AND(Data!$N$20=5,Data!F105&lt;&gt;""),Data!F105,IF(AND(Data!$N$20=6,Data!G105&lt;&gt;""),Data!G105,IF(AND(Data!$N$20=7,Data!H105&lt;&gt;""),Data!H105,IF(AND(Data!$N$20=8,Data!I105&lt;&gt;""),Data!I105,IF(AND(Data!$N$20=9,Data!J105&lt;&gt;""),Data!J105,IF(AND(Data!$N$20=10,Data!K105&lt;&gt;""),Data!K105,""))))))))))</f>
        <v>M</v>
      </c>
      <c r="C107" s="83" t="str">
        <f>IF(AND(Data!$N$27=1,Data!B105&lt;&gt;""),Data!B105,IF(AND(Data!$N$27=2,Data!C105&lt;&gt;""),Data!C105,IF(AND(Data!$N$27=3,Data!D105&lt;&gt;""),Data!D105,IF(AND(Data!$N$27=4,Data!E105&lt;&gt;""),Data!E105,IF(AND(Data!$N$27=5,Data!F105&lt;&gt;""),Data!F105,IF(AND(Data!$N$27=6,Data!G105&lt;&gt;""),Data!G105,IF(AND(Data!$N$27=7,Data!H105&lt;&gt;""),Data!H105,IF(AND(Data!$N$27=8,Data!I105&lt;&gt;""),Data!I105,IF(AND(Data!$N$27=9,Data!J105&lt;&gt;""),Data!J105,IF(AND(Data!$N$27=10,Data!K105&lt;&gt;""),Data!K105,""))))))))))</f>
        <v>High</v>
      </c>
    </row>
    <row r="108" spans="2:3" x14ac:dyDescent="0.15">
      <c r="B108" s="83" t="str">
        <f>IF(AND(Data!$N$20=1,Data!B106&lt;&gt;""),Data!B106,IF(AND(Data!$N$20=2,Data!C106&lt;&gt;""),Data!C106,IF(AND(Data!$N$20=3,Data!D106&lt;&gt;""),Data!D106,IF(AND(Data!$N$20=4,Data!E106&lt;&gt;""),Data!E106,IF(AND(Data!$N$20=5,Data!F106&lt;&gt;""),Data!F106,IF(AND(Data!$N$20=6,Data!G106&lt;&gt;""),Data!G106,IF(AND(Data!$N$20=7,Data!H106&lt;&gt;""),Data!H106,IF(AND(Data!$N$20=8,Data!I106&lt;&gt;""),Data!I106,IF(AND(Data!$N$20=9,Data!J106&lt;&gt;""),Data!J106,IF(AND(Data!$N$20=10,Data!K106&lt;&gt;""),Data!K106,""))))))))))</f>
        <v>M</v>
      </c>
      <c r="C108" s="83" t="str">
        <f>IF(AND(Data!$N$27=1,Data!B106&lt;&gt;""),Data!B106,IF(AND(Data!$N$27=2,Data!C106&lt;&gt;""),Data!C106,IF(AND(Data!$N$27=3,Data!D106&lt;&gt;""),Data!D106,IF(AND(Data!$N$27=4,Data!E106&lt;&gt;""),Data!E106,IF(AND(Data!$N$27=5,Data!F106&lt;&gt;""),Data!F106,IF(AND(Data!$N$27=6,Data!G106&lt;&gt;""),Data!G106,IF(AND(Data!$N$27=7,Data!H106&lt;&gt;""),Data!H106,IF(AND(Data!$N$27=8,Data!I106&lt;&gt;""),Data!I106,IF(AND(Data!$N$27=9,Data!J106&lt;&gt;""),Data!J106,IF(AND(Data!$N$27=10,Data!K106&lt;&gt;""),Data!K106,""))))))))))</f>
        <v>High</v>
      </c>
    </row>
    <row r="109" spans="2:3" x14ac:dyDescent="0.15">
      <c r="B109" s="83" t="str">
        <f>IF(AND(Data!$N$20=1,Data!B107&lt;&gt;""),Data!B107,IF(AND(Data!$N$20=2,Data!C107&lt;&gt;""),Data!C107,IF(AND(Data!$N$20=3,Data!D107&lt;&gt;""),Data!D107,IF(AND(Data!$N$20=4,Data!E107&lt;&gt;""),Data!E107,IF(AND(Data!$N$20=5,Data!F107&lt;&gt;""),Data!F107,IF(AND(Data!$N$20=6,Data!G107&lt;&gt;""),Data!G107,IF(AND(Data!$N$20=7,Data!H107&lt;&gt;""),Data!H107,IF(AND(Data!$N$20=8,Data!I107&lt;&gt;""),Data!I107,IF(AND(Data!$N$20=9,Data!J107&lt;&gt;""),Data!J107,IF(AND(Data!$N$20=10,Data!K107&lt;&gt;""),Data!K107,""))))))))))</f>
        <v>F</v>
      </c>
      <c r="C109" s="83" t="str">
        <f>IF(AND(Data!$N$27=1,Data!B107&lt;&gt;""),Data!B107,IF(AND(Data!$N$27=2,Data!C107&lt;&gt;""),Data!C107,IF(AND(Data!$N$27=3,Data!D107&lt;&gt;""),Data!D107,IF(AND(Data!$N$27=4,Data!E107&lt;&gt;""),Data!E107,IF(AND(Data!$N$27=5,Data!F107&lt;&gt;""),Data!F107,IF(AND(Data!$N$27=6,Data!G107&lt;&gt;""),Data!G107,IF(AND(Data!$N$27=7,Data!H107&lt;&gt;""),Data!H107,IF(AND(Data!$N$27=8,Data!I107&lt;&gt;""),Data!I107,IF(AND(Data!$N$27=9,Data!J107&lt;&gt;""),Data!J107,IF(AND(Data!$N$27=10,Data!K107&lt;&gt;""),Data!K107,""))))))))))</f>
        <v>High</v>
      </c>
    </row>
    <row r="110" spans="2:3" x14ac:dyDescent="0.15">
      <c r="B110" s="83" t="str">
        <f>IF(AND(Data!$N$20=1,Data!B108&lt;&gt;""),Data!B108,IF(AND(Data!$N$20=2,Data!C108&lt;&gt;""),Data!C108,IF(AND(Data!$N$20=3,Data!D108&lt;&gt;""),Data!D108,IF(AND(Data!$N$20=4,Data!E108&lt;&gt;""),Data!E108,IF(AND(Data!$N$20=5,Data!F108&lt;&gt;""),Data!F108,IF(AND(Data!$N$20=6,Data!G108&lt;&gt;""),Data!G108,IF(AND(Data!$N$20=7,Data!H108&lt;&gt;""),Data!H108,IF(AND(Data!$N$20=8,Data!I108&lt;&gt;""),Data!I108,IF(AND(Data!$N$20=9,Data!J108&lt;&gt;""),Data!J108,IF(AND(Data!$N$20=10,Data!K108&lt;&gt;""),Data!K108,""))))))))))</f>
        <v>F</v>
      </c>
      <c r="C110" s="83" t="str">
        <f>IF(AND(Data!$N$27=1,Data!B108&lt;&gt;""),Data!B108,IF(AND(Data!$N$27=2,Data!C108&lt;&gt;""),Data!C108,IF(AND(Data!$N$27=3,Data!D108&lt;&gt;""),Data!D108,IF(AND(Data!$N$27=4,Data!E108&lt;&gt;""),Data!E108,IF(AND(Data!$N$27=5,Data!F108&lt;&gt;""),Data!F108,IF(AND(Data!$N$27=6,Data!G108&lt;&gt;""),Data!G108,IF(AND(Data!$N$27=7,Data!H108&lt;&gt;""),Data!H108,IF(AND(Data!$N$27=8,Data!I108&lt;&gt;""),Data!I108,IF(AND(Data!$N$27=9,Data!J108&lt;&gt;""),Data!J108,IF(AND(Data!$N$27=10,Data!K108&lt;&gt;""),Data!K108,""))))))))))</f>
        <v>High</v>
      </c>
    </row>
    <row r="111" spans="2:3" x14ac:dyDescent="0.15">
      <c r="B111" s="83" t="str">
        <f>IF(AND(Data!$N$20=1,Data!B109&lt;&gt;""),Data!B109,IF(AND(Data!$N$20=2,Data!C109&lt;&gt;""),Data!C109,IF(AND(Data!$N$20=3,Data!D109&lt;&gt;""),Data!D109,IF(AND(Data!$N$20=4,Data!E109&lt;&gt;""),Data!E109,IF(AND(Data!$N$20=5,Data!F109&lt;&gt;""),Data!F109,IF(AND(Data!$N$20=6,Data!G109&lt;&gt;""),Data!G109,IF(AND(Data!$N$20=7,Data!H109&lt;&gt;""),Data!H109,IF(AND(Data!$N$20=8,Data!I109&lt;&gt;""),Data!I109,IF(AND(Data!$N$20=9,Data!J109&lt;&gt;""),Data!J109,IF(AND(Data!$N$20=10,Data!K109&lt;&gt;""),Data!K109,""))))))))))</f>
        <v>F</v>
      </c>
      <c r="C111" s="83" t="str">
        <f>IF(AND(Data!$N$27=1,Data!B109&lt;&gt;""),Data!B109,IF(AND(Data!$N$27=2,Data!C109&lt;&gt;""),Data!C109,IF(AND(Data!$N$27=3,Data!D109&lt;&gt;""),Data!D109,IF(AND(Data!$N$27=4,Data!E109&lt;&gt;""),Data!E109,IF(AND(Data!$N$27=5,Data!F109&lt;&gt;""),Data!F109,IF(AND(Data!$N$27=6,Data!G109&lt;&gt;""),Data!G109,IF(AND(Data!$N$27=7,Data!H109&lt;&gt;""),Data!H109,IF(AND(Data!$N$27=8,Data!I109&lt;&gt;""),Data!I109,IF(AND(Data!$N$27=9,Data!J109&lt;&gt;""),Data!J109,IF(AND(Data!$N$27=10,Data!K109&lt;&gt;""),Data!K109,""))))))))))</f>
        <v>High</v>
      </c>
    </row>
    <row r="112" spans="2:3" x14ac:dyDescent="0.15">
      <c r="B112" s="83" t="str">
        <f>IF(AND(Data!$N$20=1,Data!B110&lt;&gt;""),Data!B110,IF(AND(Data!$N$20=2,Data!C110&lt;&gt;""),Data!C110,IF(AND(Data!$N$20=3,Data!D110&lt;&gt;""),Data!D110,IF(AND(Data!$N$20=4,Data!E110&lt;&gt;""),Data!E110,IF(AND(Data!$N$20=5,Data!F110&lt;&gt;""),Data!F110,IF(AND(Data!$N$20=6,Data!G110&lt;&gt;""),Data!G110,IF(AND(Data!$N$20=7,Data!H110&lt;&gt;""),Data!H110,IF(AND(Data!$N$20=8,Data!I110&lt;&gt;""),Data!I110,IF(AND(Data!$N$20=9,Data!J110&lt;&gt;""),Data!J110,IF(AND(Data!$N$20=10,Data!K110&lt;&gt;""),Data!K110,""))))))))))</f>
        <v>F</v>
      </c>
      <c r="C112" s="83" t="str">
        <f>IF(AND(Data!$N$27=1,Data!B110&lt;&gt;""),Data!B110,IF(AND(Data!$N$27=2,Data!C110&lt;&gt;""),Data!C110,IF(AND(Data!$N$27=3,Data!D110&lt;&gt;""),Data!D110,IF(AND(Data!$N$27=4,Data!E110&lt;&gt;""),Data!E110,IF(AND(Data!$N$27=5,Data!F110&lt;&gt;""),Data!F110,IF(AND(Data!$N$27=6,Data!G110&lt;&gt;""),Data!G110,IF(AND(Data!$N$27=7,Data!H110&lt;&gt;""),Data!H110,IF(AND(Data!$N$27=8,Data!I110&lt;&gt;""),Data!I110,IF(AND(Data!$N$27=9,Data!J110&lt;&gt;""),Data!J110,IF(AND(Data!$N$27=10,Data!K110&lt;&gt;""),Data!K110,""))))))))))</f>
        <v>High</v>
      </c>
    </row>
    <row r="113" spans="2:3" x14ac:dyDescent="0.15">
      <c r="B113" s="83" t="str">
        <f>IF(AND(Data!$N$20=1,Data!B111&lt;&gt;""),Data!B111,IF(AND(Data!$N$20=2,Data!C111&lt;&gt;""),Data!C111,IF(AND(Data!$N$20=3,Data!D111&lt;&gt;""),Data!D111,IF(AND(Data!$N$20=4,Data!E111&lt;&gt;""),Data!E111,IF(AND(Data!$N$20=5,Data!F111&lt;&gt;""),Data!F111,IF(AND(Data!$N$20=6,Data!G111&lt;&gt;""),Data!G111,IF(AND(Data!$N$20=7,Data!H111&lt;&gt;""),Data!H111,IF(AND(Data!$N$20=8,Data!I111&lt;&gt;""),Data!I111,IF(AND(Data!$N$20=9,Data!J111&lt;&gt;""),Data!J111,IF(AND(Data!$N$20=10,Data!K111&lt;&gt;""),Data!K111,""))))))))))</f>
        <v>F</v>
      </c>
      <c r="C113" s="83" t="str">
        <f>IF(AND(Data!$N$27=1,Data!B111&lt;&gt;""),Data!B111,IF(AND(Data!$N$27=2,Data!C111&lt;&gt;""),Data!C111,IF(AND(Data!$N$27=3,Data!D111&lt;&gt;""),Data!D111,IF(AND(Data!$N$27=4,Data!E111&lt;&gt;""),Data!E111,IF(AND(Data!$N$27=5,Data!F111&lt;&gt;""),Data!F111,IF(AND(Data!$N$27=6,Data!G111&lt;&gt;""),Data!G111,IF(AND(Data!$N$27=7,Data!H111&lt;&gt;""),Data!H111,IF(AND(Data!$N$27=8,Data!I111&lt;&gt;""),Data!I111,IF(AND(Data!$N$27=9,Data!J111&lt;&gt;""),Data!J111,IF(AND(Data!$N$27=10,Data!K111&lt;&gt;""),Data!K111,""))))))))))</f>
        <v>High</v>
      </c>
    </row>
    <row r="114" spans="2:3" x14ac:dyDescent="0.15">
      <c r="B114" s="83" t="str">
        <f>IF(AND(Data!$N$20=1,Data!B112&lt;&gt;""),Data!B112,IF(AND(Data!$N$20=2,Data!C112&lt;&gt;""),Data!C112,IF(AND(Data!$N$20=3,Data!D112&lt;&gt;""),Data!D112,IF(AND(Data!$N$20=4,Data!E112&lt;&gt;""),Data!E112,IF(AND(Data!$N$20=5,Data!F112&lt;&gt;""),Data!F112,IF(AND(Data!$N$20=6,Data!G112&lt;&gt;""),Data!G112,IF(AND(Data!$N$20=7,Data!H112&lt;&gt;""),Data!H112,IF(AND(Data!$N$20=8,Data!I112&lt;&gt;""),Data!I112,IF(AND(Data!$N$20=9,Data!J112&lt;&gt;""),Data!J112,IF(AND(Data!$N$20=10,Data!K112&lt;&gt;""),Data!K112,""))))))))))</f>
        <v/>
      </c>
      <c r="C114" s="83" t="str">
        <f>IF(AND(Data!$N$27=1,Data!B112&lt;&gt;""),Data!B112,IF(AND(Data!$N$27=2,Data!C112&lt;&gt;""),Data!C112,IF(AND(Data!$N$27=3,Data!D112&lt;&gt;""),Data!D112,IF(AND(Data!$N$27=4,Data!E112&lt;&gt;""),Data!E112,IF(AND(Data!$N$27=5,Data!F112&lt;&gt;""),Data!F112,IF(AND(Data!$N$27=6,Data!G112&lt;&gt;""),Data!G112,IF(AND(Data!$N$27=7,Data!H112&lt;&gt;""),Data!H112,IF(AND(Data!$N$27=8,Data!I112&lt;&gt;""),Data!I112,IF(AND(Data!$N$27=9,Data!J112&lt;&gt;""),Data!J112,IF(AND(Data!$N$27=10,Data!K112&lt;&gt;""),Data!K112,""))))))))))</f>
        <v/>
      </c>
    </row>
    <row r="115" spans="2:3" x14ac:dyDescent="0.15">
      <c r="B115" s="83" t="str">
        <f>IF(AND(Data!$N$20=1,Data!B113&lt;&gt;""),Data!B113,IF(AND(Data!$N$20=2,Data!C113&lt;&gt;""),Data!C113,IF(AND(Data!$N$20=3,Data!D113&lt;&gt;""),Data!D113,IF(AND(Data!$N$20=4,Data!E113&lt;&gt;""),Data!E113,IF(AND(Data!$N$20=5,Data!F113&lt;&gt;""),Data!F113,IF(AND(Data!$N$20=6,Data!G113&lt;&gt;""),Data!G113,IF(AND(Data!$N$20=7,Data!H113&lt;&gt;""),Data!H113,IF(AND(Data!$N$20=8,Data!I113&lt;&gt;""),Data!I113,IF(AND(Data!$N$20=9,Data!J113&lt;&gt;""),Data!J113,IF(AND(Data!$N$20=10,Data!K113&lt;&gt;""),Data!K113,""))))))))))</f>
        <v/>
      </c>
      <c r="C115" s="83" t="str">
        <f>IF(AND(Data!$N$27=1,Data!B113&lt;&gt;""),Data!B113,IF(AND(Data!$N$27=2,Data!C113&lt;&gt;""),Data!C113,IF(AND(Data!$N$27=3,Data!D113&lt;&gt;""),Data!D113,IF(AND(Data!$N$27=4,Data!E113&lt;&gt;""),Data!E113,IF(AND(Data!$N$27=5,Data!F113&lt;&gt;""),Data!F113,IF(AND(Data!$N$27=6,Data!G113&lt;&gt;""),Data!G113,IF(AND(Data!$N$27=7,Data!H113&lt;&gt;""),Data!H113,IF(AND(Data!$N$27=8,Data!I113&lt;&gt;""),Data!I113,IF(AND(Data!$N$27=9,Data!J113&lt;&gt;""),Data!J113,IF(AND(Data!$N$27=10,Data!K113&lt;&gt;""),Data!K113,""))))))))))</f>
        <v/>
      </c>
    </row>
    <row r="116" spans="2:3" x14ac:dyDescent="0.15">
      <c r="B116" s="83" t="str">
        <f>IF(AND(Data!$N$20=1,Data!B114&lt;&gt;""),Data!B114,IF(AND(Data!$N$20=2,Data!C114&lt;&gt;""),Data!C114,IF(AND(Data!$N$20=3,Data!D114&lt;&gt;""),Data!D114,IF(AND(Data!$N$20=4,Data!E114&lt;&gt;""),Data!E114,IF(AND(Data!$N$20=5,Data!F114&lt;&gt;""),Data!F114,IF(AND(Data!$N$20=6,Data!G114&lt;&gt;""),Data!G114,IF(AND(Data!$N$20=7,Data!H114&lt;&gt;""),Data!H114,IF(AND(Data!$N$20=8,Data!I114&lt;&gt;""),Data!I114,IF(AND(Data!$N$20=9,Data!J114&lt;&gt;""),Data!J114,IF(AND(Data!$N$20=10,Data!K114&lt;&gt;""),Data!K114,""))))))))))</f>
        <v/>
      </c>
      <c r="C116" s="83" t="str">
        <f>IF(AND(Data!$N$27=1,Data!B114&lt;&gt;""),Data!B114,IF(AND(Data!$N$27=2,Data!C114&lt;&gt;""),Data!C114,IF(AND(Data!$N$27=3,Data!D114&lt;&gt;""),Data!D114,IF(AND(Data!$N$27=4,Data!E114&lt;&gt;""),Data!E114,IF(AND(Data!$N$27=5,Data!F114&lt;&gt;""),Data!F114,IF(AND(Data!$N$27=6,Data!G114&lt;&gt;""),Data!G114,IF(AND(Data!$N$27=7,Data!H114&lt;&gt;""),Data!H114,IF(AND(Data!$N$27=8,Data!I114&lt;&gt;""),Data!I114,IF(AND(Data!$N$27=9,Data!J114&lt;&gt;""),Data!J114,IF(AND(Data!$N$27=10,Data!K114&lt;&gt;""),Data!K114,""))))))))))</f>
        <v/>
      </c>
    </row>
    <row r="117" spans="2:3" x14ac:dyDescent="0.15">
      <c r="B117" s="83" t="str">
        <f>IF(AND(Data!$N$20=1,Data!B115&lt;&gt;""),Data!B115,IF(AND(Data!$N$20=2,Data!C115&lt;&gt;""),Data!C115,IF(AND(Data!$N$20=3,Data!D115&lt;&gt;""),Data!D115,IF(AND(Data!$N$20=4,Data!E115&lt;&gt;""),Data!E115,IF(AND(Data!$N$20=5,Data!F115&lt;&gt;""),Data!F115,IF(AND(Data!$N$20=6,Data!G115&lt;&gt;""),Data!G115,IF(AND(Data!$N$20=7,Data!H115&lt;&gt;""),Data!H115,IF(AND(Data!$N$20=8,Data!I115&lt;&gt;""),Data!I115,IF(AND(Data!$N$20=9,Data!J115&lt;&gt;""),Data!J115,IF(AND(Data!$N$20=10,Data!K115&lt;&gt;""),Data!K115,""))))))))))</f>
        <v/>
      </c>
      <c r="C117" s="83" t="str">
        <f>IF(AND(Data!$N$27=1,Data!B115&lt;&gt;""),Data!B115,IF(AND(Data!$N$27=2,Data!C115&lt;&gt;""),Data!C115,IF(AND(Data!$N$27=3,Data!D115&lt;&gt;""),Data!D115,IF(AND(Data!$N$27=4,Data!E115&lt;&gt;""),Data!E115,IF(AND(Data!$N$27=5,Data!F115&lt;&gt;""),Data!F115,IF(AND(Data!$N$27=6,Data!G115&lt;&gt;""),Data!G115,IF(AND(Data!$N$27=7,Data!H115&lt;&gt;""),Data!H115,IF(AND(Data!$N$27=8,Data!I115&lt;&gt;""),Data!I115,IF(AND(Data!$N$27=9,Data!J115&lt;&gt;""),Data!J115,IF(AND(Data!$N$27=10,Data!K115&lt;&gt;""),Data!K115,""))))))))))</f>
        <v/>
      </c>
    </row>
    <row r="118" spans="2:3" x14ac:dyDescent="0.15">
      <c r="B118" s="83" t="str">
        <f>IF(AND(Data!$N$20=1,Data!B116&lt;&gt;""),Data!B116,IF(AND(Data!$N$20=2,Data!C116&lt;&gt;""),Data!C116,IF(AND(Data!$N$20=3,Data!D116&lt;&gt;""),Data!D116,IF(AND(Data!$N$20=4,Data!E116&lt;&gt;""),Data!E116,IF(AND(Data!$N$20=5,Data!F116&lt;&gt;""),Data!F116,IF(AND(Data!$N$20=6,Data!G116&lt;&gt;""),Data!G116,IF(AND(Data!$N$20=7,Data!H116&lt;&gt;""),Data!H116,IF(AND(Data!$N$20=8,Data!I116&lt;&gt;""),Data!I116,IF(AND(Data!$N$20=9,Data!J116&lt;&gt;""),Data!J116,IF(AND(Data!$N$20=10,Data!K116&lt;&gt;""),Data!K116,""))))))))))</f>
        <v/>
      </c>
      <c r="C118" s="83" t="str">
        <f>IF(AND(Data!$N$27=1,Data!B116&lt;&gt;""),Data!B116,IF(AND(Data!$N$27=2,Data!C116&lt;&gt;""),Data!C116,IF(AND(Data!$N$27=3,Data!D116&lt;&gt;""),Data!D116,IF(AND(Data!$N$27=4,Data!E116&lt;&gt;""),Data!E116,IF(AND(Data!$N$27=5,Data!F116&lt;&gt;""),Data!F116,IF(AND(Data!$N$27=6,Data!G116&lt;&gt;""),Data!G116,IF(AND(Data!$N$27=7,Data!H116&lt;&gt;""),Data!H116,IF(AND(Data!$N$27=8,Data!I116&lt;&gt;""),Data!I116,IF(AND(Data!$N$27=9,Data!J116&lt;&gt;""),Data!J116,IF(AND(Data!$N$27=10,Data!K116&lt;&gt;""),Data!K116,""))))))))))</f>
        <v/>
      </c>
    </row>
    <row r="119" spans="2:3" x14ac:dyDescent="0.15">
      <c r="B119" s="83" t="str">
        <f>IF(AND(Data!$N$20=1,Data!B117&lt;&gt;""),Data!B117,IF(AND(Data!$N$20=2,Data!C117&lt;&gt;""),Data!C117,IF(AND(Data!$N$20=3,Data!D117&lt;&gt;""),Data!D117,IF(AND(Data!$N$20=4,Data!E117&lt;&gt;""),Data!E117,IF(AND(Data!$N$20=5,Data!F117&lt;&gt;""),Data!F117,IF(AND(Data!$N$20=6,Data!G117&lt;&gt;""),Data!G117,IF(AND(Data!$N$20=7,Data!H117&lt;&gt;""),Data!H117,IF(AND(Data!$N$20=8,Data!I117&lt;&gt;""),Data!I117,IF(AND(Data!$N$20=9,Data!J117&lt;&gt;""),Data!J117,IF(AND(Data!$N$20=10,Data!K117&lt;&gt;""),Data!K117,""))))))))))</f>
        <v/>
      </c>
      <c r="C119" s="83" t="str">
        <f>IF(AND(Data!$N$27=1,Data!B117&lt;&gt;""),Data!B117,IF(AND(Data!$N$27=2,Data!C117&lt;&gt;""),Data!C117,IF(AND(Data!$N$27=3,Data!D117&lt;&gt;""),Data!D117,IF(AND(Data!$N$27=4,Data!E117&lt;&gt;""),Data!E117,IF(AND(Data!$N$27=5,Data!F117&lt;&gt;""),Data!F117,IF(AND(Data!$N$27=6,Data!G117&lt;&gt;""),Data!G117,IF(AND(Data!$N$27=7,Data!H117&lt;&gt;""),Data!H117,IF(AND(Data!$N$27=8,Data!I117&lt;&gt;""),Data!I117,IF(AND(Data!$N$27=9,Data!J117&lt;&gt;""),Data!J117,IF(AND(Data!$N$27=10,Data!K117&lt;&gt;""),Data!K117,""))))))))))</f>
        <v/>
      </c>
    </row>
    <row r="120" spans="2:3" x14ac:dyDescent="0.15">
      <c r="B120" s="83" t="str">
        <f>IF(AND(Data!$N$20=1,Data!B118&lt;&gt;""),Data!B118,IF(AND(Data!$N$20=2,Data!C118&lt;&gt;""),Data!C118,IF(AND(Data!$N$20=3,Data!D118&lt;&gt;""),Data!D118,IF(AND(Data!$N$20=4,Data!E118&lt;&gt;""),Data!E118,IF(AND(Data!$N$20=5,Data!F118&lt;&gt;""),Data!F118,IF(AND(Data!$N$20=6,Data!G118&lt;&gt;""),Data!G118,IF(AND(Data!$N$20=7,Data!H118&lt;&gt;""),Data!H118,IF(AND(Data!$N$20=8,Data!I118&lt;&gt;""),Data!I118,IF(AND(Data!$N$20=9,Data!J118&lt;&gt;""),Data!J118,IF(AND(Data!$N$20=10,Data!K118&lt;&gt;""),Data!K118,""))))))))))</f>
        <v/>
      </c>
      <c r="C120" s="83" t="str">
        <f>IF(AND(Data!$N$27=1,Data!B118&lt;&gt;""),Data!B118,IF(AND(Data!$N$27=2,Data!C118&lt;&gt;""),Data!C118,IF(AND(Data!$N$27=3,Data!D118&lt;&gt;""),Data!D118,IF(AND(Data!$N$27=4,Data!E118&lt;&gt;""),Data!E118,IF(AND(Data!$N$27=5,Data!F118&lt;&gt;""),Data!F118,IF(AND(Data!$N$27=6,Data!G118&lt;&gt;""),Data!G118,IF(AND(Data!$N$27=7,Data!H118&lt;&gt;""),Data!H118,IF(AND(Data!$N$27=8,Data!I118&lt;&gt;""),Data!I118,IF(AND(Data!$N$27=9,Data!J118&lt;&gt;""),Data!J118,IF(AND(Data!$N$27=10,Data!K118&lt;&gt;""),Data!K118,""))))))))))</f>
        <v/>
      </c>
    </row>
    <row r="121" spans="2:3" x14ac:dyDescent="0.15">
      <c r="B121" s="83" t="str">
        <f>IF(AND(Data!$N$20=1,Data!B119&lt;&gt;""),Data!B119,IF(AND(Data!$N$20=2,Data!C119&lt;&gt;""),Data!C119,IF(AND(Data!$N$20=3,Data!D119&lt;&gt;""),Data!D119,IF(AND(Data!$N$20=4,Data!E119&lt;&gt;""),Data!E119,IF(AND(Data!$N$20=5,Data!F119&lt;&gt;""),Data!F119,IF(AND(Data!$N$20=6,Data!G119&lt;&gt;""),Data!G119,IF(AND(Data!$N$20=7,Data!H119&lt;&gt;""),Data!H119,IF(AND(Data!$N$20=8,Data!I119&lt;&gt;""),Data!I119,IF(AND(Data!$N$20=9,Data!J119&lt;&gt;""),Data!J119,IF(AND(Data!$N$20=10,Data!K119&lt;&gt;""),Data!K119,""))))))))))</f>
        <v/>
      </c>
      <c r="C121" s="83" t="str">
        <f>IF(AND(Data!$N$27=1,Data!B119&lt;&gt;""),Data!B119,IF(AND(Data!$N$27=2,Data!C119&lt;&gt;""),Data!C119,IF(AND(Data!$N$27=3,Data!D119&lt;&gt;""),Data!D119,IF(AND(Data!$N$27=4,Data!E119&lt;&gt;""),Data!E119,IF(AND(Data!$N$27=5,Data!F119&lt;&gt;""),Data!F119,IF(AND(Data!$N$27=6,Data!G119&lt;&gt;""),Data!G119,IF(AND(Data!$N$27=7,Data!H119&lt;&gt;""),Data!H119,IF(AND(Data!$N$27=8,Data!I119&lt;&gt;""),Data!I119,IF(AND(Data!$N$27=9,Data!J119&lt;&gt;""),Data!J119,IF(AND(Data!$N$27=10,Data!K119&lt;&gt;""),Data!K119,""))))))))))</f>
        <v/>
      </c>
    </row>
    <row r="122" spans="2:3" x14ac:dyDescent="0.15">
      <c r="B122" s="83" t="str">
        <f>IF(AND(Data!$N$20=1,Data!B120&lt;&gt;""),Data!B120,IF(AND(Data!$N$20=2,Data!C120&lt;&gt;""),Data!C120,IF(AND(Data!$N$20=3,Data!D120&lt;&gt;""),Data!D120,IF(AND(Data!$N$20=4,Data!E120&lt;&gt;""),Data!E120,IF(AND(Data!$N$20=5,Data!F120&lt;&gt;""),Data!F120,IF(AND(Data!$N$20=6,Data!G120&lt;&gt;""),Data!G120,IF(AND(Data!$N$20=7,Data!H120&lt;&gt;""),Data!H120,IF(AND(Data!$N$20=8,Data!I120&lt;&gt;""),Data!I120,IF(AND(Data!$N$20=9,Data!J120&lt;&gt;""),Data!J120,IF(AND(Data!$N$20=10,Data!K120&lt;&gt;""),Data!K120,""))))))))))</f>
        <v/>
      </c>
      <c r="C122" s="83" t="str">
        <f>IF(AND(Data!$N$27=1,Data!B120&lt;&gt;""),Data!B120,IF(AND(Data!$N$27=2,Data!C120&lt;&gt;""),Data!C120,IF(AND(Data!$N$27=3,Data!D120&lt;&gt;""),Data!D120,IF(AND(Data!$N$27=4,Data!E120&lt;&gt;""),Data!E120,IF(AND(Data!$N$27=5,Data!F120&lt;&gt;""),Data!F120,IF(AND(Data!$N$27=6,Data!G120&lt;&gt;""),Data!G120,IF(AND(Data!$N$27=7,Data!H120&lt;&gt;""),Data!H120,IF(AND(Data!$N$27=8,Data!I120&lt;&gt;""),Data!I120,IF(AND(Data!$N$27=9,Data!J120&lt;&gt;""),Data!J120,IF(AND(Data!$N$27=10,Data!K120&lt;&gt;""),Data!K120,""))))))))))</f>
        <v/>
      </c>
    </row>
    <row r="123" spans="2:3" x14ac:dyDescent="0.15">
      <c r="B123" s="83" t="str">
        <f>IF(AND(Data!$N$20=1,Data!B121&lt;&gt;""),Data!B121,IF(AND(Data!$N$20=2,Data!C121&lt;&gt;""),Data!C121,IF(AND(Data!$N$20=3,Data!D121&lt;&gt;""),Data!D121,IF(AND(Data!$N$20=4,Data!E121&lt;&gt;""),Data!E121,IF(AND(Data!$N$20=5,Data!F121&lt;&gt;""),Data!F121,IF(AND(Data!$N$20=6,Data!G121&lt;&gt;""),Data!G121,IF(AND(Data!$N$20=7,Data!H121&lt;&gt;""),Data!H121,IF(AND(Data!$N$20=8,Data!I121&lt;&gt;""),Data!I121,IF(AND(Data!$N$20=9,Data!J121&lt;&gt;""),Data!J121,IF(AND(Data!$N$20=10,Data!K121&lt;&gt;""),Data!K121,""))))))))))</f>
        <v/>
      </c>
      <c r="C123" s="83" t="str">
        <f>IF(AND(Data!$N$27=1,Data!B121&lt;&gt;""),Data!B121,IF(AND(Data!$N$27=2,Data!C121&lt;&gt;""),Data!C121,IF(AND(Data!$N$27=3,Data!D121&lt;&gt;""),Data!D121,IF(AND(Data!$N$27=4,Data!E121&lt;&gt;""),Data!E121,IF(AND(Data!$N$27=5,Data!F121&lt;&gt;""),Data!F121,IF(AND(Data!$N$27=6,Data!G121&lt;&gt;""),Data!G121,IF(AND(Data!$N$27=7,Data!H121&lt;&gt;""),Data!H121,IF(AND(Data!$N$27=8,Data!I121&lt;&gt;""),Data!I121,IF(AND(Data!$N$27=9,Data!J121&lt;&gt;""),Data!J121,IF(AND(Data!$N$27=10,Data!K121&lt;&gt;""),Data!K121,""))))))))))</f>
        <v/>
      </c>
    </row>
    <row r="124" spans="2:3" x14ac:dyDescent="0.15">
      <c r="B124" s="83" t="str">
        <f>IF(AND(Data!$N$20=1,Data!B122&lt;&gt;""),Data!B122,IF(AND(Data!$N$20=2,Data!C122&lt;&gt;""),Data!C122,IF(AND(Data!$N$20=3,Data!D122&lt;&gt;""),Data!D122,IF(AND(Data!$N$20=4,Data!E122&lt;&gt;""),Data!E122,IF(AND(Data!$N$20=5,Data!F122&lt;&gt;""),Data!F122,IF(AND(Data!$N$20=6,Data!G122&lt;&gt;""),Data!G122,IF(AND(Data!$N$20=7,Data!H122&lt;&gt;""),Data!H122,IF(AND(Data!$N$20=8,Data!I122&lt;&gt;""),Data!I122,IF(AND(Data!$N$20=9,Data!J122&lt;&gt;""),Data!J122,IF(AND(Data!$N$20=10,Data!K122&lt;&gt;""),Data!K122,""))))))))))</f>
        <v/>
      </c>
      <c r="C124" s="83" t="str">
        <f>IF(AND(Data!$N$27=1,Data!B122&lt;&gt;""),Data!B122,IF(AND(Data!$N$27=2,Data!C122&lt;&gt;""),Data!C122,IF(AND(Data!$N$27=3,Data!D122&lt;&gt;""),Data!D122,IF(AND(Data!$N$27=4,Data!E122&lt;&gt;""),Data!E122,IF(AND(Data!$N$27=5,Data!F122&lt;&gt;""),Data!F122,IF(AND(Data!$N$27=6,Data!G122&lt;&gt;""),Data!G122,IF(AND(Data!$N$27=7,Data!H122&lt;&gt;""),Data!H122,IF(AND(Data!$N$27=8,Data!I122&lt;&gt;""),Data!I122,IF(AND(Data!$N$27=9,Data!J122&lt;&gt;""),Data!J122,IF(AND(Data!$N$27=10,Data!K122&lt;&gt;""),Data!K122,""))))))))))</f>
        <v/>
      </c>
    </row>
    <row r="125" spans="2:3" x14ac:dyDescent="0.15">
      <c r="B125" s="83" t="str">
        <f>IF(AND(Data!$N$20=1,Data!B123&lt;&gt;""),Data!B123,IF(AND(Data!$N$20=2,Data!C123&lt;&gt;""),Data!C123,IF(AND(Data!$N$20=3,Data!D123&lt;&gt;""),Data!D123,IF(AND(Data!$N$20=4,Data!E123&lt;&gt;""),Data!E123,IF(AND(Data!$N$20=5,Data!F123&lt;&gt;""),Data!F123,IF(AND(Data!$N$20=6,Data!G123&lt;&gt;""),Data!G123,IF(AND(Data!$N$20=7,Data!H123&lt;&gt;""),Data!H123,IF(AND(Data!$N$20=8,Data!I123&lt;&gt;""),Data!I123,IF(AND(Data!$N$20=9,Data!J123&lt;&gt;""),Data!J123,IF(AND(Data!$N$20=10,Data!K123&lt;&gt;""),Data!K123,""))))))))))</f>
        <v/>
      </c>
      <c r="C125" s="83" t="str">
        <f>IF(AND(Data!$N$27=1,Data!B123&lt;&gt;""),Data!B123,IF(AND(Data!$N$27=2,Data!C123&lt;&gt;""),Data!C123,IF(AND(Data!$N$27=3,Data!D123&lt;&gt;""),Data!D123,IF(AND(Data!$N$27=4,Data!E123&lt;&gt;""),Data!E123,IF(AND(Data!$N$27=5,Data!F123&lt;&gt;""),Data!F123,IF(AND(Data!$N$27=6,Data!G123&lt;&gt;""),Data!G123,IF(AND(Data!$N$27=7,Data!H123&lt;&gt;""),Data!H123,IF(AND(Data!$N$27=8,Data!I123&lt;&gt;""),Data!I123,IF(AND(Data!$N$27=9,Data!J123&lt;&gt;""),Data!J123,IF(AND(Data!$N$27=10,Data!K123&lt;&gt;""),Data!K123,""))))))))))</f>
        <v/>
      </c>
    </row>
    <row r="126" spans="2:3" x14ac:dyDescent="0.15">
      <c r="B126" s="83" t="str">
        <f>IF(AND(Data!$N$20=1,Data!B124&lt;&gt;""),Data!B124,IF(AND(Data!$N$20=2,Data!C124&lt;&gt;""),Data!C124,IF(AND(Data!$N$20=3,Data!D124&lt;&gt;""),Data!D124,IF(AND(Data!$N$20=4,Data!E124&lt;&gt;""),Data!E124,IF(AND(Data!$N$20=5,Data!F124&lt;&gt;""),Data!F124,IF(AND(Data!$N$20=6,Data!G124&lt;&gt;""),Data!G124,IF(AND(Data!$N$20=7,Data!H124&lt;&gt;""),Data!H124,IF(AND(Data!$N$20=8,Data!I124&lt;&gt;""),Data!I124,IF(AND(Data!$N$20=9,Data!J124&lt;&gt;""),Data!J124,IF(AND(Data!$N$20=10,Data!K124&lt;&gt;""),Data!K124,""))))))))))</f>
        <v/>
      </c>
      <c r="C126" s="83" t="str">
        <f>IF(AND(Data!$N$27=1,Data!B124&lt;&gt;""),Data!B124,IF(AND(Data!$N$27=2,Data!C124&lt;&gt;""),Data!C124,IF(AND(Data!$N$27=3,Data!D124&lt;&gt;""),Data!D124,IF(AND(Data!$N$27=4,Data!E124&lt;&gt;""),Data!E124,IF(AND(Data!$N$27=5,Data!F124&lt;&gt;""),Data!F124,IF(AND(Data!$N$27=6,Data!G124&lt;&gt;""),Data!G124,IF(AND(Data!$N$27=7,Data!H124&lt;&gt;""),Data!H124,IF(AND(Data!$N$27=8,Data!I124&lt;&gt;""),Data!I124,IF(AND(Data!$N$27=9,Data!J124&lt;&gt;""),Data!J124,IF(AND(Data!$N$27=10,Data!K124&lt;&gt;""),Data!K124,""))))))))))</f>
        <v/>
      </c>
    </row>
    <row r="127" spans="2:3" x14ac:dyDescent="0.15">
      <c r="B127" s="83" t="str">
        <f>IF(AND(Data!$N$20=1,Data!B125&lt;&gt;""),Data!B125,IF(AND(Data!$N$20=2,Data!C125&lt;&gt;""),Data!C125,IF(AND(Data!$N$20=3,Data!D125&lt;&gt;""),Data!D125,IF(AND(Data!$N$20=4,Data!E125&lt;&gt;""),Data!E125,IF(AND(Data!$N$20=5,Data!F125&lt;&gt;""),Data!F125,IF(AND(Data!$N$20=6,Data!G125&lt;&gt;""),Data!G125,IF(AND(Data!$N$20=7,Data!H125&lt;&gt;""),Data!H125,IF(AND(Data!$N$20=8,Data!I125&lt;&gt;""),Data!I125,IF(AND(Data!$N$20=9,Data!J125&lt;&gt;""),Data!J125,IF(AND(Data!$N$20=10,Data!K125&lt;&gt;""),Data!K125,""))))))))))</f>
        <v/>
      </c>
      <c r="C127" s="83" t="str">
        <f>IF(AND(Data!$N$27=1,Data!B125&lt;&gt;""),Data!B125,IF(AND(Data!$N$27=2,Data!C125&lt;&gt;""),Data!C125,IF(AND(Data!$N$27=3,Data!D125&lt;&gt;""),Data!D125,IF(AND(Data!$N$27=4,Data!E125&lt;&gt;""),Data!E125,IF(AND(Data!$N$27=5,Data!F125&lt;&gt;""),Data!F125,IF(AND(Data!$N$27=6,Data!G125&lt;&gt;""),Data!G125,IF(AND(Data!$N$27=7,Data!H125&lt;&gt;""),Data!H125,IF(AND(Data!$N$27=8,Data!I125&lt;&gt;""),Data!I125,IF(AND(Data!$N$27=9,Data!J125&lt;&gt;""),Data!J125,IF(AND(Data!$N$27=10,Data!K125&lt;&gt;""),Data!K125,""))))))))))</f>
        <v/>
      </c>
    </row>
    <row r="128" spans="2:3" x14ac:dyDescent="0.15">
      <c r="B128" s="83" t="str">
        <f>IF(AND(Data!$N$20=1,Data!B126&lt;&gt;""),Data!B126,IF(AND(Data!$N$20=2,Data!C126&lt;&gt;""),Data!C126,IF(AND(Data!$N$20=3,Data!D126&lt;&gt;""),Data!D126,IF(AND(Data!$N$20=4,Data!E126&lt;&gt;""),Data!E126,IF(AND(Data!$N$20=5,Data!F126&lt;&gt;""),Data!F126,IF(AND(Data!$N$20=6,Data!G126&lt;&gt;""),Data!G126,IF(AND(Data!$N$20=7,Data!H126&lt;&gt;""),Data!H126,IF(AND(Data!$N$20=8,Data!I126&lt;&gt;""),Data!I126,IF(AND(Data!$N$20=9,Data!J126&lt;&gt;""),Data!J126,IF(AND(Data!$N$20=10,Data!K126&lt;&gt;""),Data!K126,""))))))))))</f>
        <v/>
      </c>
      <c r="C128" s="83" t="str">
        <f>IF(AND(Data!$N$27=1,Data!B126&lt;&gt;""),Data!B126,IF(AND(Data!$N$27=2,Data!C126&lt;&gt;""),Data!C126,IF(AND(Data!$N$27=3,Data!D126&lt;&gt;""),Data!D126,IF(AND(Data!$N$27=4,Data!E126&lt;&gt;""),Data!E126,IF(AND(Data!$N$27=5,Data!F126&lt;&gt;""),Data!F126,IF(AND(Data!$N$27=6,Data!G126&lt;&gt;""),Data!G126,IF(AND(Data!$N$27=7,Data!H126&lt;&gt;""),Data!H126,IF(AND(Data!$N$27=8,Data!I126&lt;&gt;""),Data!I126,IF(AND(Data!$N$27=9,Data!J126&lt;&gt;""),Data!J126,IF(AND(Data!$N$27=10,Data!K126&lt;&gt;""),Data!K126,""))))))))))</f>
        <v/>
      </c>
    </row>
    <row r="129" spans="2:3" x14ac:dyDescent="0.15">
      <c r="B129" s="83" t="str">
        <f>IF(AND(Data!$N$20=1,Data!B127&lt;&gt;""),Data!B127,IF(AND(Data!$N$20=2,Data!C127&lt;&gt;""),Data!C127,IF(AND(Data!$N$20=3,Data!D127&lt;&gt;""),Data!D127,IF(AND(Data!$N$20=4,Data!E127&lt;&gt;""),Data!E127,IF(AND(Data!$N$20=5,Data!F127&lt;&gt;""),Data!F127,IF(AND(Data!$N$20=6,Data!G127&lt;&gt;""),Data!G127,IF(AND(Data!$N$20=7,Data!H127&lt;&gt;""),Data!H127,IF(AND(Data!$N$20=8,Data!I127&lt;&gt;""),Data!I127,IF(AND(Data!$N$20=9,Data!J127&lt;&gt;""),Data!J127,IF(AND(Data!$N$20=10,Data!K127&lt;&gt;""),Data!K127,""))))))))))</f>
        <v/>
      </c>
      <c r="C129" s="83" t="str">
        <f>IF(AND(Data!$N$27=1,Data!B127&lt;&gt;""),Data!B127,IF(AND(Data!$N$27=2,Data!C127&lt;&gt;""),Data!C127,IF(AND(Data!$N$27=3,Data!D127&lt;&gt;""),Data!D127,IF(AND(Data!$N$27=4,Data!E127&lt;&gt;""),Data!E127,IF(AND(Data!$N$27=5,Data!F127&lt;&gt;""),Data!F127,IF(AND(Data!$N$27=6,Data!G127&lt;&gt;""),Data!G127,IF(AND(Data!$N$27=7,Data!H127&lt;&gt;""),Data!H127,IF(AND(Data!$N$27=8,Data!I127&lt;&gt;""),Data!I127,IF(AND(Data!$N$27=9,Data!J127&lt;&gt;""),Data!J127,IF(AND(Data!$N$27=10,Data!K127&lt;&gt;""),Data!K127,""))))))))))</f>
        <v/>
      </c>
    </row>
    <row r="130" spans="2:3" x14ac:dyDescent="0.15">
      <c r="B130" s="83" t="str">
        <f>IF(AND(Data!$N$20=1,Data!B128&lt;&gt;""),Data!B128,IF(AND(Data!$N$20=2,Data!C128&lt;&gt;""),Data!C128,IF(AND(Data!$N$20=3,Data!D128&lt;&gt;""),Data!D128,IF(AND(Data!$N$20=4,Data!E128&lt;&gt;""),Data!E128,IF(AND(Data!$N$20=5,Data!F128&lt;&gt;""),Data!F128,IF(AND(Data!$N$20=6,Data!G128&lt;&gt;""),Data!G128,IF(AND(Data!$N$20=7,Data!H128&lt;&gt;""),Data!H128,IF(AND(Data!$N$20=8,Data!I128&lt;&gt;""),Data!I128,IF(AND(Data!$N$20=9,Data!J128&lt;&gt;""),Data!J128,IF(AND(Data!$N$20=10,Data!K128&lt;&gt;""),Data!K128,""))))))))))</f>
        <v/>
      </c>
      <c r="C130" s="83" t="str">
        <f>IF(AND(Data!$N$27=1,Data!B128&lt;&gt;""),Data!B128,IF(AND(Data!$N$27=2,Data!C128&lt;&gt;""),Data!C128,IF(AND(Data!$N$27=3,Data!D128&lt;&gt;""),Data!D128,IF(AND(Data!$N$27=4,Data!E128&lt;&gt;""),Data!E128,IF(AND(Data!$N$27=5,Data!F128&lt;&gt;""),Data!F128,IF(AND(Data!$N$27=6,Data!G128&lt;&gt;""),Data!G128,IF(AND(Data!$N$27=7,Data!H128&lt;&gt;""),Data!H128,IF(AND(Data!$N$27=8,Data!I128&lt;&gt;""),Data!I128,IF(AND(Data!$N$27=9,Data!J128&lt;&gt;""),Data!J128,IF(AND(Data!$N$27=10,Data!K128&lt;&gt;""),Data!K128,""))))))))))</f>
        <v/>
      </c>
    </row>
    <row r="131" spans="2:3" x14ac:dyDescent="0.15">
      <c r="B131" s="83" t="str">
        <f>IF(AND(Data!$N$20=1,Data!B129&lt;&gt;""),Data!B129,IF(AND(Data!$N$20=2,Data!C129&lt;&gt;""),Data!C129,IF(AND(Data!$N$20=3,Data!D129&lt;&gt;""),Data!D129,IF(AND(Data!$N$20=4,Data!E129&lt;&gt;""),Data!E129,IF(AND(Data!$N$20=5,Data!F129&lt;&gt;""),Data!F129,IF(AND(Data!$N$20=6,Data!G129&lt;&gt;""),Data!G129,IF(AND(Data!$N$20=7,Data!H129&lt;&gt;""),Data!H129,IF(AND(Data!$N$20=8,Data!I129&lt;&gt;""),Data!I129,IF(AND(Data!$N$20=9,Data!J129&lt;&gt;""),Data!J129,IF(AND(Data!$N$20=10,Data!K129&lt;&gt;""),Data!K129,""))))))))))</f>
        <v/>
      </c>
      <c r="C131" s="83" t="str">
        <f>IF(AND(Data!$N$27=1,Data!B129&lt;&gt;""),Data!B129,IF(AND(Data!$N$27=2,Data!C129&lt;&gt;""),Data!C129,IF(AND(Data!$N$27=3,Data!D129&lt;&gt;""),Data!D129,IF(AND(Data!$N$27=4,Data!E129&lt;&gt;""),Data!E129,IF(AND(Data!$N$27=5,Data!F129&lt;&gt;""),Data!F129,IF(AND(Data!$N$27=6,Data!G129&lt;&gt;""),Data!G129,IF(AND(Data!$N$27=7,Data!H129&lt;&gt;""),Data!H129,IF(AND(Data!$N$27=8,Data!I129&lt;&gt;""),Data!I129,IF(AND(Data!$N$27=9,Data!J129&lt;&gt;""),Data!J129,IF(AND(Data!$N$27=10,Data!K129&lt;&gt;""),Data!K129,""))))))))))</f>
        <v/>
      </c>
    </row>
    <row r="132" spans="2:3" x14ac:dyDescent="0.15">
      <c r="B132" s="83" t="str">
        <f>IF(AND(Data!$N$20=1,Data!B130&lt;&gt;""),Data!B130,IF(AND(Data!$N$20=2,Data!C130&lt;&gt;""),Data!C130,IF(AND(Data!$N$20=3,Data!D130&lt;&gt;""),Data!D130,IF(AND(Data!$N$20=4,Data!E130&lt;&gt;""),Data!E130,IF(AND(Data!$N$20=5,Data!F130&lt;&gt;""),Data!F130,IF(AND(Data!$N$20=6,Data!G130&lt;&gt;""),Data!G130,IF(AND(Data!$N$20=7,Data!H130&lt;&gt;""),Data!H130,IF(AND(Data!$N$20=8,Data!I130&lt;&gt;""),Data!I130,IF(AND(Data!$N$20=9,Data!J130&lt;&gt;""),Data!J130,IF(AND(Data!$N$20=10,Data!K130&lt;&gt;""),Data!K130,""))))))))))</f>
        <v/>
      </c>
      <c r="C132" s="83" t="str">
        <f>IF(AND(Data!$N$27=1,Data!B130&lt;&gt;""),Data!B130,IF(AND(Data!$N$27=2,Data!C130&lt;&gt;""),Data!C130,IF(AND(Data!$N$27=3,Data!D130&lt;&gt;""),Data!D130,IF(AND(Data!$N$27=4,Data!E130&lt;&gt;""),Data!E130,IF(AND(Data!$N$27=5,Data!F130&lt;&gt;""),Data!F130,IF(AND(Data!$N$27=6,Data!G130&lt;&gt;""),Data!G130,IF(AND(Data!$N$27=7,Data!H130&lt;&gt;""),Data!H130,IF(AND(Data!$N$27=8,Data!I130&lt;&gt;""),Data!I130,IF(AND(Data!$N$27=9,Data!J130&lt;&gt;""),Data!J130,IF(AND(Data!$N$27=10,Data!K130&lt;&gt;""),Data!K130,""))))))))))</f>
        <v/>
      </c>
    </row>
    <row r="133" spans="2:3" x14ac:dyDescent="0.15">
      <c r="B133" s="83" t="str">
        <f>IF(AND(Data!$N$20=1,Data!B131&lt;&gt;""),Data!B131,IF(AND(Data!$N$20=2,Data!C131&lt;&gt;""),Data!C131,IF(AND(Data!$N$20=3,Data!D131&lt;&gt;""),Data!D131,IF(AND(Data!$N$20=4,Data!E131&lt;&gt;""),Data!E131,IF(AND(Data!$N$20=5,Data!F131&lt;&gt;""),Data!F131,IF(AND(Data!$N$20=6,Data!G131&lt;&gt;""),Data!G131,IF(AND(Data!$N$20=7,Data!H131&lt;&gt;""),Data!H131,IF(AND(Data!$N$20=8,Data!I131&lt;&gt;""),Data!I131,IF(AND(Data!$N$20=9,Data!J131&lt;&gt;""),Data!J131,IF(AND(Data!$N$20=10,Data!K131&lt;&gt;""),Data!K131,""))))))))))</f>
        <v/>
      </c>
      <c r="C133" s="83" t="str">
        <f>IF(AND(Data!$N$27=1,Data!B131&lt;&gt;""),Data!B131,IF(AND(Data!$N$27=2,Data!C131&lt;&gt;""),Data!C131,IF(AND(Data!$N$27=3,Data!D131&lt;&gt;""),Data!D131,IF(AND(Data!$N$27=4,Data!E131&lt;&gt;""),Data!E131,IF(AND(Data!$N$27=5,Data!F131&lt;&gt;""),Data!F131,IF(AND(Data!$N$27=6,Data!G131&lt;&gt;""),Data!G131,IF(AND(Data!$N$27=7,Data!H131&lt;&gt;""),Data!H131,IF(AND(Data!$N$27=8,Data!I131&lt;&gt;""),Data!I131,IF(AND(Data!$N$27=9,Data!J131&lt;&gt;""),Data!J131,IF(AND(Data!$N$27=10,Data!K131&lt;&gt;""),Data!K131,""))))))))))</f>
        <v/>
      </c>
    </row>
    <row r="134" spans="2:3" x14ac:dyDescent="0.15">
      <c r="B134" s="83" t="str">
        <f>IF(AND(Data!$N$20=1,Data!B132&lt;&gt;""),Data!B132,IF(AND(Data!$N$20=2,Data!C132&lt;&gt;""),Data!C132,IF(AND(Data!$N$20=3,Data!D132&lt;&gt;""),Data!D132,IF(AND(Data!$N$20=4,Data!E132&lt;&gt;""),Data!E132,IF(AND(Data!$N$20=5,Data!F132&lt;&gt;""),Data!F132,IF(AND(Data!$N$20=6,Data!G132&lt;&gt;""),Data!G132,IF(AND(Data!$N$20=7,Data!H132&lt;&gt;""),Data!H132,IF(AND(Data!$N$20=8,Data!I132&lt;&gt;""),Data!I132,IF(AND(Data!$N$20=9,Data!J132&lt;&gt;""),Data!J132,IF(AND(Data!$N$20=10,Data!K132&lt;&gt;""),Data!K132,""))))))))))</f>
        <v/>
      </c>
      <c r="C134" s="83" t="str">
        <f>IF(AND(Data!$N$27=1,Data!B132&lt;&gt;""),Data!B132,IF(AND(Data!$N$27=2,Data!C132&lt;&gt;""),Data!C132,IF(AND(Data!$N$27=3,Data!D132&lt;&gt;""),Data!D132,IF(AND(Data!$N$27=4,Data!E132&lt;&gt;""),Data!E132,IF(AND(Data!$N$27=5,Data!F132&lt;&gt;""),Data!F132,IF(AND(Data!$N$27=6,Data!G132&lt;&gt;""),Data!G132,IF(AND(Data!$N$27=7,Data!H132&lt;&gt;""),Data!H132,IF(AND(Data!$N$27=8,Data!I132&lt;&gt;""),Data!I132,IF(AND(Data!$N$27=9,Data!J132&lt;&gt;""),Data!J132,IF(AND(Data!$N$27=10,Data!K132&lt;&gt;""),Data!K132,""))))))))))</f>
        <v/>
      </c>
    </row>
    <row r="135" spans="2:3" x14ac:dyDescent="0.15">
      <c r="B135" s="83" t="str">
        <f>IF(AND(Data!$N$20=1,Data!B133&lt;&gt;""),Data!B133,IF(AND(Data!$N$20=2,Data!C133&lt;&gt;""),Data!C133,IF(AND(Data!$N$20=3,Data!D133&lt;&gt;""),Data!D133,IF(AND(Data!$N$20=4,Data!E133&lt;&gt;""),Data!E133,IF(AND(Data!$N$20=5,Data!F133&lt;&gt;""),Data!F133,IF(AND(Data!$N$20=6,Data!G133&lt;&gt;""),Data!G133,IF(AND(Data!$N$20=7,Data!H133&lt;&gt;""),Data!H133,IF(AND(Data!$N$20=8,Data!I133&lt;&gt;""),Data!I133,IF(AND(Data!$N$20=9,Data!J133&lt;&gt;""),Data!J133,IF(AND(Data!$N$20=10,Data!K133&lt;&gt;""),Data!K133,""))))))))))</f>
        <v/>
      </c>
      <c r="C135" s="83" t="str">
        <f>IF(AND(Data!$N$27=1,Data!B133&lt;&gt;""),Data!B133,IF(AND(Data!$N$27=2,Data!C133&lt;&gt;""),Data!C133,IF(AND(Data!$N$27=3,Data!D133&lt;&gt;""),Data!D133,IF(AND(Data!$N$27=4,Data!E133&lt;&gt;""),Data!E133,IF(AND(Data!$N$27=5,Data!F133&lt;&gt;""),Data!F133,IF(AND(Data!$N$27=6,Data!G133&lt;&gt;""),Data!G133,IF(AND(Data!$N$27=7,Data!H133&lt;&gt;""),Data!H133,IF(AND(Data!$N$27=8,Data!I133&lt;&gt;""),Data!I133,IF(AND(Data!$N$27=9,Data!J133&lt;&gt;""),Data!J133,IF(AND(Data!$N$27=10,Data!K133&lt;&gt;""),Data!K133,""))))))))))</f>
        <v/>
      </c>
    </row>
    <row r="136" spans="2:3" x14ac:dyDescent="0.15">
      <c r="B136" s="83" t="str">
        <f>IF(AND(Data!$N$20=1,Data!B134&lt;&gt;""),Data!B134,IF(AND(Data!$N$20=2,Data!C134&lt;&gt;""),Data!C134,IF(AND(Data!$N$20=3,Data!D134&lt;&gt;""),Data!D134,IF(AND(Data!$N$20=4,Data!E134&lt;&gt;""),Data!E134,IF(AND(Data!$N$20=5,Data!F134&lt;&gt;""),Data!F134,IF(AND(Data!$N$20=6,Data!G134&lt;&gt;""),Data!G134,IF(AND(Data!$N$20=7,Data!H134&lt;&gt;""),Data!H134,IF(AND(Data!$N$20=8,Data!I134&lt;&gt;""),Data!I134,IF(AND(Data!$N$20=9,Data!J134&lt;&gt;""),Data!J134,IF(AND(Data!$N$20=10,Data!K134&lt;&gt;""),Data!K134,""))))))))))</f>
        <v/>
      </c>
      <c r="C136" s="83" t="str">
        <f>IF(AND(Data!$N$27=1,Data!B134&lt;&gt;""),Data!B134,IF(AND(Data!$N$27=2,Data!C134&lt;&gt;""),Data!C134,IF(AND(Data!$N$27=3,Data!D134&lt;&gt;""),Data!D134,IF(AND(Data!$N$27=4,Data!E134&lt;&gt;""),Data!E134,IF(AND(Data!$N$27=5,Data!F134&lt;&gt;""),Data!F134,IF(AND(Data!$N$27=6,Data!G134&lt;&gt;""),Data!G134,IF(AND(Data!$N$27=7,Data!H134&lt;&gt;""),Data!H134,IF(AND(Data!$N$27=8,Data!I134&lt;&gt;""),Data!I134,IF(AND(Data!$N$27=9,Data!J134&lt;&gt;""),Data!J134,IF(AND(Data!$N$27=10,Data!K134&lt;&gt;""),Data!K134,""))))))))))</f>
        <v/>
      </c>
    </row>
    <row r="137" spans="2:3" x14ac:dyDescent="0.15">
      <c r="B137" s="83" t="str">
        <f>IF(AND(Data!$N$20=1,Data!B135&lt;&gt;""),Data!B135,IF(AND(Data!$N$20=2,Data!C135&lt;&gt;""),Data!C135,IF(AND(Data!$N$20=3,Data!D135&lt;&gt;""),Data!D135,IF(AND(Data!$N$20=4,Data!E135&lt;&gt;""),Data!E135,IF(AND(Data!$N$20=5,Data!F135&lt;&gt;""),Data!F135,IF(AND(Data!$N$20=6,Data!G135&lt;&gt;""),Data!G135,IF(AND(Data!$N$20=7,Data!H135&lt;&gt;""),Data!H135,IF(AND(Data!$N$20=8,Data!I135&lt;&gt;""),Data!I135,IF(AND(Data!$N$20=9,Data!J135&lt;&gt;""),Data!J135,IF(AND(Data!$N$20=10,Data!K135&lt;&gt;""),Data!K135,""))))))))))</f>
        <v/>
      </c>
      <c r="C137" s="83" t="str">
        <f>IF(AND(Data!$N$27=1,Data!B135&lt;&gt;""),Data!B135,IF(AND(Data!$N$27=2,Data!C135&lt;&gt;""),Data!C135,IF(AND(Data!$N$27=3,Data!D135&lt;&gt;""),Data!D135,IF(AND(Data!$N$27=4,Data!E135&lt;&gt;""),Data!E135,IF(AND(Data!$N$27=5,Data!F135&lt;&gt;""),Data!F135,IF(AND(Data!$N$27=6,Data!G135&lt;&gt;""),Data!G135,IF(AND(Data!$N$27=7,Data!H135&lt;&gt;""),Data!H135,IF(AND(Data!$N$27=8,Data!I135&lt;&gt;""),Data!I135,IF(AND(Data!$N$27=9,Data!J135&lt;&gt;""),Data!J135,IF(AND(Data!$N$27=10,Data!K135&lt;&gt;""),Data!K135,""))))))))))</f>
        <v/>
      </c>
    </row>
    <row r="138" spans="2:3" x14ac:dyDescent="0.15">
      <c r="B138" s="83" t="str">
        <f>IF(AND(Data!$N$20=1,Data!B136&lt;&gt;""),Data!B136,IF(AND(Data!$N$20=2,Data!C136&lt;&gt;""),Data!C136,IF(AND(Data!$N$20=3,Data!D136&lt;&gt;""),Data!D136,IF(AND(Data!$N$20=4,Data!E136&lt;&gt;""),Data!E136,IF(AND(Data!$N$20=5,Data!F136&lt;&gt;""),Data!F136,IF(AND(Data!$N$20=6,Data!G136&lt;&gt;""),Data!G136,IF(AND(Data!$N$20=7,Data!H136&lt;&gt;""),Data!H136,IF(AND(Data!$N$20=8,Data!I136&lt;&gt;""),Data!I136,IF(AND(Data!$N$20=9,Data!J136&lt;&gt;""),Data!J136,IF(AND(Data!$N$20=10,Data!K136&lt;&gt;""),Data!K136,""))))))))))</f>
        <v/>
      </c>
      <c r="C138" s="83" t="str">
        <f>IF(AND(Data!$N$27=1,Data!B136&lt;&gt;""),Data!B136,IF(AND(Data!$N$27=2,Data!C136&lt;&gt;""),Data!C136,IF(AND(Data!$N$27=3,Data!D136&lt;&gt;""),Data!D136,IF(AND(Data!$N$27=4,Data!E136&lt;&gt;""),Data!E136,IF(AND(Data!$N$27=5,Data!F136&lt;&gt;""),Data!F136,IF(AND(Data!$N$27=6,Data!G136&lt;&gt;""),Data!G136,IF(AND(Data!$N$27=7,Data!H136&lt;&gt;""),Data!H136,IF(AND(Data!$N$27=8,Data!I136&lt;&gt;""),Data!I136,IF(AND(Data!$N$27=9,Data!J136&lt;&gt;""),Data!J136,IF(AND(Data!$N$27=10,Data!K136&lt;&gt;""),Data!K136,""))))))))))</f>
        <v/>
      </c>
    </row>
    <row r="139" spans="2:3" x14ac:dyDescent="0.15">
      <c r="B139" s="83" t="str">
        <f>IF(AND(Data!$N$20=1,Data!B137&lt;&gt;""),Data!B137,IF(AND(Data!$N$20=2,Data!C137&lt;&gt;""),Data!C137,IF(AND(Data!$N$20=3,Data!D137&lt;&gt;""),Data!D137,IF(AND(Data!$N$20=4,Data!E137&lt;&gt;""),Data!E137,IF(AND(Data!$N$20=5,Data!F137&lt;&gt;""),Data!F137,IF(AND(Data!$N$20=6,Data!G137&lt;&gt;""),Data!G137,IF(AND(Data!$N$20=7,Data!H137&lt;&gt;""),Data!H137,IF(AND(Data!$N$20=8,Data!I137&lt;&gt;""),Data!I137,IF(AND(Data!$N$20=9,Data!J137&lt;&gt;""),Data!J137,IF(AND(Data!$N$20=10,Data!K137&lt;&gt;""),Data!K137,""))))))))))</f>
        <v/>
      </c>
      <c r="C139" s="83" t="str">
        <f>IF(AND(Data!$N$27=1,Data!B137&lt;&gt;""),Data!B137,IF(AND(Data!$N$27=2,Data!C137&lt;&gt;""),Data!C137,IF(AND(Data!$N$27=3,Data!D137&lt;&gt;""),Data!D137,IF(AND(Data!$N$27=4,Data!E137&lt;&gt;""),Data!E137,IF(AND(Data!$N$27=5,Data!F137&lt;&gt;""),Data!F137,IF(AND(Data!$N$27=6,Data!G137&lt;&gt;""),Data!G137,IF(AND(Data!$N$27=7,Data!H137&lt;&gt;""),Data!H137,IF(AND(Data!$N$27=8,Data!I137&lt;&gt;""),Data!I137,IF(AND(Data!$N$27=9,Data!J137&lt;&gt;""),Data!J137,IF(AND(Data!$N$27=10,Data!K137&lt;&gt;""),Data!K137,""))))))))))</f>
        <v/>
      </c>
    </row>
    <row r="140" spans="2:3" x14ac:dyDescent="0.15">
      <c r="B140" s="83" t="str">
        <f>IF(AND(Data!$N$20=1,Data!B138&lt;&gt;""),Data!B138,IF(AND(Data!$N$20=2,Data!C138&lt;&gt;""),Data!C138,IF(AND(Data!$N$20=3,Data!D138&lt;&gt;""),Data!D138,IF(AND(Data!$N$20=4,Data!E138&lt;&gt;""),Data!E138,IF(AND(Data!$N$20=5,Data!F138&lt;&gt;""),Data!F138,IF(AND(Data!$N$20=6,Data!G138&lt;&gt;""),Data!G138,IF(AND(Data!$N$20=7,Data!H138&lt;&gt;""),Data!H138,IF(AND(Data!$N$20=8,Data!I138&lt;&gt;""),Data!I138,IF(AND(Data!$N$20=9,Data!J138&lt;&gt;""),Data!J138,IF(AND(Data!$N$20=10,Data!K138&lt;&gt;""),Data!K138,""))))))))))</f>
        <v/>
      </c>
      <c r="C140" s="83" t="str">
        <f>IF(AND(Data!$N$27=1,Data!B138&lt;&gt;""),Data!B138,IF(AND(Data!$N$27=2,Data!C138&lt;&gt;""),Data!C138,IF(AND(Data!$N$27=3,Data!D138&lt;&gt;""),Data!D138,IF(AND(Data!$N$27=4,Data!E138&lt;&gt;""),Data!E138,IF(AND(Data!$N$27=5,Data!F138&lt;&gt;""),Data!F138,IF(AND(Data!$N$27=6,Data!G138&lt;&gt;""),Data!G138,IF(AND(Data!$N$27=7,Data!H138&lt;&gt;""),Data!H138,IF(AND(Data!$N$27=8,Data!I138&lt;&gt;""),Data!I138,IF(AND(Data!$N$27=9,Data!J138&lt;&gt;""),Data!J138,IF(AND(Data!$N$27=10,Data!K138&lt;&gt;""),Data!K138,""))))))))))</f>
        <v/>
      </c>
    </row>
    <row r="141" spans="2:3" x14ac:dyDescent="0.15">
      <c r="B141" s="83" t="str">
        <f>IF(AND(Data!$N$20=1,Data!B139&lt;&gt;""),Data!B139,IF(AND(Data!$N$20=2,Data!C139&lt;&gt;""),Data!C139,IF(AND(Data!$N$20=3,Data!D139&lt;&gt;""),Data!D139,IF(AND(Data!$N$20=4,Data!E139&lt;&gt;""),Data!E139,IF(AND(Data!$N$20=5,Data!F139&lt;&gt;""),Data!F139,IF(AND(Data!$N$20=6,Data!G139&lt;&gt;""),Data!G139,IF(AND(Data!$N$20=7,Data!H139&lt;&gt;""),Data!H139,IF(AND(Data!$N$20=8,Data!I139&lt;&gt;""),Data!I139,IF(AND(Data!$N$20=9,Data!J139&lt;&gt;""),Data!J139,IF(AND(Data!$N$20=10,Data!K139&lt;&gt;""),Data!K139,""))))))))))</f>
        <v/>
      </c>
      <c r="C141" s="83" t="str">
        <f>IF(AND(Data!$N$27=1,Data!B139&lt;&gt;""),Data!B139,IF(AND(Data!$N$27=2,Data!C139&lt;&gt;""),Data!C139,IF(AND(Data!$N$27=3,Data!D139&lt;&gt;""),Data!D139,IF(AND(Data!$N$27=4,Data!E139&lt;&gt;""),Data!E139,IF(AND(Data!$N$27=5,Data!F139&lt;&gt;""),Data!F139,IF(AND(Data!$N$27=6,Data!G139&lt;&gt;""),Data!G139,IF(AND(Data!$N$27=7,Data!H139&lt;&gt;""),Data!H139,IF(AND(Data!$N$27=8,Data!I139&lt;&gt;""),Data!I139,IF(AND(Data!$N$27=9,Data!J139&lt;&gt;""),Data!J139,IF(AND(Data!$N$27=10,Data!K139&lt;&gt;""),Data!K139,""))))))))))</f>
        <v/>
      </c>
    </row>
    <row r="142" spans="2:3" x14ac:dyDescent="0.15">
      <c r="B142" s="83" t="str">
        <f>IF(AND(Data!$N$20=1,Data!B140&lt;&gt;""),Data!B140,IF(AND(Data!$N$20=2,Data!C140&lt;&gt;""),Data!C140,IF(AND(Data!$N$20=3,Data!D140&lt;&gt;""),Data!D140,IF(AND(Data!$N$20=4,Data!E140&lt;&gt;""),Data!E140,IF(AND(Data!$N$20=5,Data!F140&lt;&gt;""),Data!F140,IF(AND(Data!$N$20=6,Data!G140&lt;&gt;""),Data!G140,IF(AND(Data!$N$20=7,Data!H140&lt;&gt;""),Data!H140,IF(AND(Data!$N$20=8,Data!I140&lt;&gt;""),Data!I140,IF(AND(Data!$N$20=9,Data!J140&lt;&gt;""),Data!J140,IF(AND(Data!$N$20=10,Data!K140&lt;&gt;""),Data!K140,""))))))))))</f>
        <v/>
      </c>
      <c r="C142" s="83" t="str">
        <f>IF(AND(Data!$N$27=1,Data!B140&lt;&gt;""),Data!B140,IF(AND(Data!$N$27=2,Data!C140&lt;&gt;""),Data!C140,IF(AND(Data!$N$27=3,Data!D140&lt;&gt;""),Data!D140,IF(AND(Data!$N$27=4,Data!E140&lt;&gt;""),Data!E140,IF(AND(Data!$N$27=5,Data!F140&lt;&gt;""),Data!F140,IF(AND(Data!$N$27=6,Data!G140&lt;&gt;""),Data!G140,IF(AND(Data!$N$27=7,Data!H140&lt;&gt;""),Data!H140,IF(AND(Data!$N$27=8,Data!I140&lt;&gt;""),Data!I140,IF(AND(Data!$N$27=9,Data!J140&lt;&gt;""),Data!J140,IF(AND(Data!$N$27=10,Data!K140&lt;&gt;""),Data!K140,""))))))))))</f>
        <v/>
      </c>
    </row>
    <row r="143" spans="2:3" x14ac:dyDescent="0.15">
      <c r="B143" s="83" t="str">
        <f>IF(AND(Data!$N$20=1,Data!B141&lt;&gt;""),Data!B141,IF(AND(Data!$N$20=2,Data!C141&lt;&gt;""),Data!C141,IF(AND(Data!$N$20=3,Data!D141&lt;&gt;""),Data!D141,IF(AND(Data!$N$20=4,Data!E141&lt;&gt;""),Data!E141,IF(AND(Data!$N$20=5,Data!F141&lt;&gt;""),Data!F141,IF(AND(Data!$N$20=6,Data!G141&lt;&gt;""),Data!G141,IF(AND(Data!$N$20=7,Data!H141&lt;&gt;""),Data!H141,IF(AND(Data!$N$20=8,Data!I141&lt;&gt;""),Data!I141,IF(AND(Data!$N$20=9,Data!J141&lt;&gt;""),Data!J141,IF(AND(Data!$N$20=10,Data!K141&lt;&gt;""),Data!K141,""))))))))))</f>
        <v/>
      </c>
      <c r="C143" s="83" t="str">
        <f>IF(AND(Data!$N$27=1,Data!B141&lt;&gt;""),Data!B141,IF(AND(Data!$N$27=2,Data!C141&lt;&gt;""),Data!C141,IF(AND(Data!$N$27=3,Data!D141&lt;&gt;""),Data!D141,IF(AND(Data!$N$27=4,Data!E141&lt;&gt;""),Data!E141,IF(AND(Data!$N$27=5,Data!F141&lt;&gt;""),Data!F141,IF(AND(Data!$N$27=6,Data!G141&lt;&gt;""),Data!G141,IF(AND(Data!$N$27=7,Data!H141&lt;&gt;""),Data!H141,IF(AND(Data!$N$27=8,Data!I141&lt;&gt;""),Data!I141,IF(AND(Data!$N$27=9,Data!J141&lt;&gt;""),Data!J141,IF(AND(Data!$N$27=10,Data!K141&lt;&gt;""),Data!K141,""))))))))))</f>
        <v/>
      </c>
    </row>
    <row r="144" spans="2:3" x14ac:dyDescent="0.15">
      <c r="B144" s="83" t="str">
        <f>IF(AND(Data!$N$20=1,Data!B142&lt;&gt;""),Data!B142,IF(AND(Data!$N$20=2,Data!C142&lt;&gt;""),Data!C142,IF(AND(Data!$N$20=3,Data!D142&lt;&gt;""),Data!D142,IF(AND(Data!$N$20=4,Data!E142&lt;&gt;""),Data!E142,IF(AND(Data!$N$20=5,Data!F142&lt;&gt;""),Data!F142,IF(AND(Data!$N$20=6,Data!G142&lt;&gt;""),Data!G142,IF(AND(Data!$N$20=7,Data!H142&lt;&gt;""),Data!H142,IF(AND(Data!$N$20=8,Data!I142&lt;&gt;""),Data!I142,IF(AND(Data!$N$20=9,Data!J142&lt;&gt;""),Data!J142,IF(AND(Data!$N$20=10,Data!K142&lt;&gt;""),Data!K142,""))))))))))</f>
        <v/>
      </c>
      <c r="C144" s="83" t="str">
        <f>IF(AND(Data!$N$27=1,Data!B142&lt;&gt;""),Data!B142,IF(AND(Data!$N$27=2,Data!C142&lt;&gt;""),Data!C142,IF(AND(Data!$N$27=3,Data!D142&lt;&gt;""),Data!D142,IF(AND(Data!$N$27=4,Data!E142&lt;&gt;""),Data!E142,IF(AND(Data!$N$27=5,Data!F142&lt;&gt;""),Data!F142,IF(AND(Data!$N$27=6,Data!G142&lt;&gt;""),Data!G142,IF(AND(Data!$N$27=7,Data!H142&lt;&gt;""),Data!H142,IF(AND(Data!$N$27=8,Data!I142&lt;&gt;""),Data!I142,IF(AND(Data!$N$27=9,Data!J142&lt;&gt;""),Data!J142,IF(AND(Data!$N$27=10,Data!K142&lt;&gt;""),Data!K142,""))))))))))</f>
        <v/>
      </c>
    </row>
    <row r="145" spans="2:3" x14ac:dyDescent="0.15">
      <c r="B145" s="83" t="str">
        <f>IF(AND(Data!$N$20=1,Data!B143&lt;&gt;""),Data!B143,IF(AND(Data!$N$20=2,Data!C143&lt;&gt;""),Data!C143,IF(AND(Data!$N$20=3,Data!D143&lt;&gt;""),Data!D143,IF(AND(Data!$N$20=4,Data!E143&lt;&gt;""),Data!E143,IF(AND(Data!$N$20=5,Data!F143&lt;&gt;""),Data!F143,IF(AND(Data!$N$20=6,Data!G143&lt;&gt;""),Data!G143,IF(AND(Data!$N$20=7,Data!H143&lt;&gt;""),Data!H143,IF(AND(Data!$N$20=8,Data!I143&lt;&gt;""),Data!I143,IF(AND(Data!$N$20=9,Data!J143&lt;&gt;""),Data!J143,IF(AND(Data!$N$20=10,Data!K143&lt;&gt;""),Data!K143,""))))))))))</f>
        <v/>
      </c>
      <c r="C145" s="83" t="str">
        <f>IF(AND(Data!$N$27=1,Data!B143&lt;&gt;""),Data!B143,IF(AND(Data!$N$27=2,Data!C143&lt;&gt;""),Data!C143,IF(AND(Data!$N$27=3,Data!D143&lt;&gt;""),Data!D143,IF(AND(Data!$N$27=4,Data!E143&lt;&gt;""),Data!E143,IF(AND(Data!$N$27=5,Data!F143&lt;&gt;""),Data!F143,IF(AND(Data!$N$27=6,Data!G143&lt;&gt;""),Data!G143,IF(AND(Data!$N$27=7,Data!H143&lt;&gt;""),Data!H143,IF(AND(Data!$N$27=8,Data!I143&lt;&gt;""),Data!I143,IF(AND(Data!$N$27=9,Data!J143&lt;&gt;""),Data!J143,IF(AND(Data!$N$27=10,Data!K143&lt;&gt;""),Data!K143,""))))))))))</f>
        <v/>
      </c>
    </row>
    <row r="146" spans="2:3" x14ac:dyDescent="0.15">
      <c r="B146" s="83" t="str">
        <f>IF(AND(Data!$N$20=1,Data!B144&lt;&gt;""),Data!B144,IF(AND(Data!$N$20=2,Data!C144&lt;&gt;""),Data!C144,IF(AND(Data!$N$20=3,Data!D144&lt;&gt;""),Data!D144,IF(AND(Data!$N$20=4,Data!E144&lt;&gt;""),Data!E144,IF(AND(Data!$N$20=5,Data!F144&lt;&gt;""),Data!F144,IF(AND(Data!$N$20=6,Data!G144&lt;&gt;""),Data!G144,IF(AND(Data!$N$20=7,Data!H144&lt;&gt;""),Data!H144,IF(AND(Data!$N$20=8,Data!I144&lt;&gt;""),Data!I144,IF(AND(Data!$N$20=9,Data!J144&lt;&gt;""),Data!J144,IF(AND(Data!$N$20=10,Data!K144&lt;&gt;""),Data!K144,""))))))))))</f>
        <v/>
      </c>
      <c r="C146" s="83" t="str">
        <f>IF(AND(Data!$N$27=1,Data!B144&lt;&gt;""),Data!B144,IF(AND(Data!$N$27=2,Data!C144&lt;&gt;""),Data!C144,IF(AND(Data!$N$27=3,Data!D144&lt;&gt;""),Data!D144,IF(AND(Data!$N$27=4,Data!E144&lt;&gt;""),Data!E144,IF(AND(Data!$N$27=5,Data!F144&lt;&gt;""),Data!F144,IF(AND(Data!$N$27=6,Data!G144&lt;&gt;""),Data!G144,IF(AND(Data!$N$27=7,Data!H144&lt;&gt;""),Data!H144,IF(AND(Data!$N$27=8,Data!I144&lt;&gt;""),Data!I144,IF(AND(Data!$N$27=9,Data!J144&lt;&gt;""),Data!J144,IF(AND(Data!$N$27=10,Data!K144&lt;&gt;""),Data!K144,""))))))))))</f>
        <v/>
      </c>
    </row>
    <row r="147" spans="2:3" x14ac:dyDescent="0.15">
      <c r="B147" s="83" t="str">
        <f>IF(AND(Data!$N$20=1,Data!B145&lt;&gt;""),Data!B145,IF(AND(Data!$N$20=2,Data!C145&lt;&gt;""),Data!C145,IF(AND(Data!$N$20=3,Data!D145&lt;&gt;""),Data!D145,IF(AND(Data!$N$20=4,Data!E145&lt;&gt;""),Data!E145,IF(AND(Data!$N$20=5,Data!F145&lt;&gt;""),Data!F145,IF(AND(Data!$N$20=6,Data!G145&lt;&gt;""),Data!G145,IF(AND(Data!$N$20=7,Data!H145&lt;&gt;""),Data!H145,IF(AND(Data!$N$20=8,Data!I145&lt;&gt;""),Data!I145,IF(AND(Data!$N$20=9,Data!J145&lt;&gt;""),Data!J145,IF(AND(Data!$N$20=10,Data!K145&lt;&gt;""),Data!K145,""))))))))))</f>
        <v/>
      </c>
      <c r="C147" s="83" t="str">
        <f>IF(AND(Data!$N$27=1,Data!B145&lt;&gt;""),Data!B145,IF(AND(Data!$N$27=2,Data!C145&lt;&gt;""),Data!C145,IF(AND(Data!$N$27=3,Data!D145&lt;&gt;""),Data!D145,IF(AND(Data!$N$27=4,Data!E145&lt;&gt;""),Data!E145,IF(AND(Data!$N$27=5,Data!F145&lt;&gt;""),Data!F145,IF(AND(Data!$N$27=6,Data!G145&lt;&gt;""),Data!G145,IF(AND(Data!$N$27=7,Data!H145&lt;&gt;""),Data!H145,IF(AND(Data!$N$27=8,Data!I145&lt;&gt;""),Data!I145,IF(AND(Data!$N$27=9,Data!J145&lt;&gt;""),Data!J145,IF(AND(Data!$N$27=10,Data!K145&lt;&gt;""),Data!K145,""))))))))))</f>
        <v/>
      </c>
    </row>
    <row r="148" spans="2:3" x14ac:dyDescent="0.15">
      <c r="B148" s="83" t="str">
        <f>IF(AND(Data!$N$20=1,Data!B146&lt;&gt;""),Data!B146,IF(AND(Data!$N$20=2,Data!C146&lt;&gt;""),Data!C146,IF(AND(Data!$N$20=3,Data!D146&lt;&gt;""),Data!D146,IF(AND(Data!$N$20=4,Data!E146&lt;&gt;""),Data!E146,IF(AND(Data!$N$20=5,Data!F146&lt;&gt;""),Data!F146,IF(AND(Data!$N$20=6,Data!G146&lt;&gt;""),Data!G146,IF(AND(Data!$N$20=7,Data!H146&lt;&gt;""),Data!H146,IF(AND(Data!$N$20=8,Data!I146&lt;&gt;""),Data!I146,IF(AND(Data!$N$20=9,Data!J146&lt;&gt;""),Data!J146,IF(AND(Data!$N$20=10,Data!K146&lt;&gt;""),Data!K146,""))))))))))</f>
        <v/>
      </c>
      <c r="C148" s="83" t="str">
        <f>IF(AND(Data!$N$27=1,Data!B146&lt;&gt;""),Data!B146,IF(AND(Data!$N$27=2,Data!C146&lt;&gt;""),Data!C146,IF(AND(Data!$N$27=3,Data!D146&lt;&gt;""),Data!D146,IF(AND(Data!$N$27=4,Data!E146&lt;&gt;""),Data!E146,IF(AND(Data!$N$27=5,Data!F146&lt;&gt;""),Data!F146,IF(AND(Data!$N$27=6,Data!G146&lt;&gt;""),Data!G146,IF(AND(Data!$N$27=7,Data!H146&lt;&gt;""),Data!H146,IF(AND(Data!$N$27=8,Data!I146&lt;&gt;""),Data!I146,IF(AND(Data!$N$27=9,Data!J146&lt;&gt;""),Data!J146,IF(AND(Data!$N$27=10,Data!K146&lt;&gt;""),Data!K146,""))))))))))</f>
        <v/>
      </c>
    </row>
    <row r="149" spans="2:3" x14ac:dyDescent="0.15">
      <c r="B149" s="83" t="str">
        <f>IF(AND(Data!$N$20=1,Data!B147&lt;&gt;""),Data!B147,IF(AND(Data!$N$20=2,Data!C147&lt;&gt;""),Data!C147,IF(AND(Data!$N$20=3,Data!D147&lt;&gt;""),Data!D147,IF(AND(Data!$N$20=4,Data!E147&lt;&gt;""),Data!E147,IF(AND(Data!$N$20=5,Data!F147&lt;&gt;""),Data!F147,IF(AND(Data!$N$20=6,Data!G147&lt;&gt;""),Data!G147,IF(AND(Data!$N$20=7,Data!H147&lt;&gt;""),Data!H147,IF(AND(Data!$N$20=8,Data!I147&lt;&gt;""),Data!I147,IF(AND(Data!$N$20=9,Data!J147&lt;&gt;""),Data!J147,IF(AND(Data!$N$20=10,Data!K147&lt;&gt;""),Data!K147,""))))))))))</f>
        <v/>
      </c>
      <c r="C149" s="83" t="str">
        <f>IF(AND(Data!$N$27=1,Data!B147&lt;&gt;""),Data!B147,IF(AND(Data!$N$27=2,Data!C147&lt;&gt;""),Data!C147,IF(AND(Data!$N$27=3,Data!D147&lt;&gt;""),Data!D147,IF(AND(Data!$N$27=4,Data!E147&lt;&gt;""),Data!E147,IF(AND(Data!$N$27=5,Data!F147&lt;&gt;""),Data!F147,IF(AND(Data!$N$27=6,Data!G147&lt;&gt;""),Data!G147,IF(AND(Data!$N$27=7,Data!H147&lt;&gt;""),Data!H147,IF(AND(Data!$N$27=8,Data!I147&lt;&gt;""),Data!I147,IF(AND(Data!$N$27=9,Data!J147&lt;&gt;""),Data!J147,IF(AND(Data!$N$27=10,Data!K147&lt;&gt;""),Data!K147,""))))))))))</f>
        <v/>
      </c>
    </row>
    <row r="150" spans="2:3" x14ac:dyDescent="0.15">
      <c r="B150" s="83" t="str">
        <f>IF(AND(Data!$N$20=1,Data!B148&lt;&gt;""),Data!B148,IF(AND(Data!$N$20=2,Data!C148&lt;&gt;""),Data!C148,IF(AND(Data!$N$20=3,Data!D148&lt;&gt;""),Data!D148,IF(AND(Data!$N$20=4,Data!E148&lt;&gt;""),Data!E148,IF(AND(Data!$N$20=5,Data!F148&lt;&gt;""),Data!F148,IF(AND(Data!$N$20=6,Data!G148&lt;&gt;""),Data!G148,IF(AND(Data!$N$20=7,Data!H148&lt;&gt;""),Data!H148,IF(AND(Data!$N$20=8,Data!I148&lt;&gt;""),Data!I148,IF(AND(Data!$N$20=9,Data!J148&lt;&gt;""),Data!J148,IF(AND(Data!$N$20=10,Data!K148&lt;&gt;""),Data!K148,""))))))))))</f>
        <v/>
      </c>
      <c r="C150" s="83" t="str">
        <f>IF(AND(Data!$N$27=1,Data!B148&lt;&gt;""),Data!B148,IF(AND(Data!$N$27=2,Data!C148&lt;&gt;""),Data!C148,IF(AND(Data!$N$27=3,Data!D148&lt;&gt;""),Data!D148,IF(AND(Data!$N$27=4,Data!E148&lt;&gt;""),Data!E148,IF(AND(Data!$N$27=5,Data!F148&lt;&gt;""),Data!F148,IF(AND(Data!$N$27=6,Data!G148&lt;&gt;""),Data!G148,IF(AND(Data!$N$27=7,Data!H148&lt;&gt;""),Data!H148,IF(AND(Data!$N$27=8,Data!I148&lt;&gt;""),Data!I148,IF(AND(Data!$N$27=9,Data!J148&lt;&gt;""),Data!J148,IF(AND(Data!$N$27=10,Data!K148&lt;&gt;""),Data!K148,""))))))))))</f>
        <v/>
      </c>
    </row>
    <row r="151" spans="2:3" x14ac:dyDescent="0.15">
      <c r="B151" s="83" t="str">
        <f>IF(AND(Data!$N$20=1,Data!B149&lt;&gt;""),Data!B149,IF(AND(Data!$N$20=2,Data!C149&lt;&gt;""),Data!C149,IF(AND(Data!$N$20=3,Data!D149&lt;&gt;""),Data!D149,IF(AND(Data!$N$20=4,Data!E149&lt;&gt;""),Data!E149,IF(AND(Data!$N$20=5,Data!F149&lt;&gt;""),Data!F149,IF(AND(Data!$N$20=6,Data!G149&lt;&gt;""),Data!G149,IF(AND(Data!$N$20=7,Data!H149&lt;&gt;""),Data!H149,IF(AND(Data!$N$20=8,Data!I149&lt;&gt;""),Data!I149,IF(AND(Data!$N$20=9,Data!J149&lt;&gt;""),Data!J149,IF(AND(Data!$N$20=10,Data!K149&lt;&gt;""),Data!K149,""))))))))))</f>
        <v/>
      </c>
      <c r="C151" s="83" t="str">
        <f>IF(AND(Data!$N$27=1,Data!B149&lt;&gt;""),Data!B149,IF(AND(Data!$N$27=2,Data!C149&lt;&gt;""),Data!C149,IF(AND(Data!$N$27=3,Data!D149&lt;&gt;""),Data!D149,IF(AND(Data!$N$27=4,Data!E149&lt;&gt;""),Data!E149,IF(AND(Data!$N$27=5,Data!F149&lt;&gt;""),Data!F149,IF(AND(Data!$N$27=6,Data!G149&lt;&gt;""),Data!G149,IF(AND(Data!$N$27=7,Data!H149&lt;&gt;""),Data!H149,IF(AND(Data!$N$27=8,Data!I149&lt;&gt;""),Data!I149,IF(AND(Data!$N$27=9,Data!J149&lt;&gt;""),Data!J149,IF(AND(Data!$N$27=10,Data!K149&lt;&gt;""),Data!K149,""))))))))))</f>
        <v/>
      </c>
    </row>
    <row r="152" spans="2:3" x14ac:dyDescent="0.15">
      <c r="B152" s="83" t="str">
        <f>IF(AND(Data!$N$20=1,Data!B150&lt;&gt;""),Data!B150,IF(AND(Data!$N$20=2,Data!C150&lt;&gt;""),Data!C150,IF(AND(Data!$N$20=3,Data!D150&lt;&gt;""),Data!D150,IF(AND(Data!$N$20=4,Data!E150&lt;&gt;""),Data!E150,IF(AND(Data!$N$20=5,Data!F150&lt;&gt;""),Data!F150,IF(AND(Data!$N$20=6,Data!G150&lt;&gt;""),Data!G150,IF(AND(Data!$N$20=7,Data!H150&lt;&gt;""),Data!H150,IF(AND(Data!$N$20=8,Data!I150&lt;&gt;""),Data!I150,IF(AND(Data!$N$20=9,Data!J150&lt;&gt;""),Data!J150,IF(AND(Data!$N$20=10,Data!K150&lt;&gt;""),Data!K150,""))))))))))</f>
        <v/>
      </c>
      <c r="C152" s="83" t="str">
        <f>IF(AND(Data!$N$27=1,Data!B150&lt;&gt;""),Data!B150,IF(AND(Data!$N$27=2,Data!C150&lt;&gt;""),Data!C150,IF(AND(Data!$N$27=3,Data!D150&lt;&gt;""),Data!D150,IF(AND(Data!$N$27=4,Data!E150&lt;&gt;""),Data!E150,IF(AND(Data!$N$27=5,Data!F150&lt;&gt;""),Data!F150,IF(AND(Data!$N$27=6,Data!G150&lt;&gt;""),Data!G150,IF(AND(Data!$N$27=7,Data!H150&lt;&gt;""),Data!H150,IF(AND(Data!$N$27=8,Data!I150&lt;&gt;""),Data!I150,IF(AND(Data!$N$27=9,Data!J150&lt;&gt;""),Data!J150,IF(AND(Data!$N$27=10,Data!K150&lt;&gt;""),Data!K150,""))))))))))</f>
        <v/>
      </c>
    </row>
    <row r="153" spans="2:3" x14ac:dyDescent="0.15">
      <c r="B153" s="83" t="str">
        <f>IF(AND(Data!$N$20=1,Data!B151&lt;&gt;""),Data!B151,IF(AND(Data!$N$20=2,Data!C151&lt;&gt;""),Data!C151,IF(AND(Data!$N$20=3,Data!D151&lt;&gt;""),Data!D151,IF(AND(Data!$N$20=4,Data!E151&lt;&gt;""),Data!E151,IF(AND(Data!$N$20=5,Data!F151&lt;&gt;""),Data!F151,IF(AND(Data!$N$20=6,Data!G151&lt;&gt;""),Data!G151,IF(AND(Data!$N$20=7,Data!H151&lt;&gt;""),Data!H151,IF(AND(Data!$N$20=8,Data!I151&lt;&gt;""),Data!I151,IF(AND(Data!$N$20=9,Data!J151&lt;&gt;""),Data!J151,IF(AND(Data!$N$20=10,Data!K151&lt;&gt;""),Data!K151,""))))))))))</f>
        <v/>
      </c>
      <c r="C153" s="83" t="str">
        <f>IF(AND(Data!$N$27=1,Data!B151&lt;&gt;""),Data!B151,IF(AND(Data!$N$27=2,Data!C151&lt;&gt;""),Data!C151,IF(AND(Data!$N$27=3,Data!D151&lt;&gt;""),Data!D151,IF(AND(Data!$N$27=4,Data!E151&lt;&gt;""),Data!E151,IF(AND(Data!$N$27=5,Data!F151&lt;&gt;""),Data!F151,IF(AND(Data!$N$27=6,Data!G151&lt;&gt;""),Data!G151,IF(AND(Data!$N$27=7,Data!H151&lt;&gt;""),Data!H151,IF(AND(Data!$N$27=8,Data!I151&lt;&gt;""),Data!I151,IF(AND(Data!$N$27=9,Data!J151&lt;&gt;""),Data!J151,IF(AND(Data!$N$27=10,Data!K151&lt;&gt;""),Data!K151,""))))))))))</f>
        <v/>
      </c>
    </row>
    <row r="154" spans="2:3" x14ac:dyDescent="0.15">
      <c r="B154" s="83" t="str">
        <f>IF(AND(Data!$N$20=1,Data!B152&lt;&gt;""),Data!B152,IF(AND(Data!$N$20=2,Data!C152&lt;&gt;""),Data!C152,IF(AND(Data!$N$20=3,Data!D152&lt;&gt;""),Data!D152,IF(AND(Data!$N$20=4,Data!E152&lt;&gt;""),Data!E152,IF(AND(Data!$N$20=5,Data!F152&lt;&gt;""),Data!F152,IF(AND(Data!$N$20=6,Data!G152&lt;&gt;""),Data!G152,IF(AND(Data!$N$20=7,Data!H152&lt;&gt;""),Data!H152,IF(AND(Data!$N$20=8,Data!I152&lt;&gt;""),Data!I152,IF(AND(Data!$N$20=9,Data!J152&lt;&gt;""),Data!J152,IF(AND(Data!$N$20=10,Data!K152&lt;&gt;""),Data!K152,""))))))))))</f>
        <v/>
      </c>
      <c r="C154" s="83" t="str">
        <f>IF(AND(Data!$N$27=1,Data!B152&lt;&gt;""),Data!B152,IF(AND(Data!$N$27=2,Data!C152&lt;&gt;""),Data!C152,IF(AND(Data!$N$27=3,Data!D152&lt;&gt;""),Data!D152,IF(AND(Data!$N$27=4,Data!E152&lt;&gt;""),Data!E152,IF(AND(Data!$N$27=5,Data!F152&lt;&gt;""),Data!F152,IF(AND(Data!$N$27=6,Data!G152&lt;&gt;""),Data!G152,IF(AND(Data!$N$27=7,Data!H152&lt;&gt;""),Data!H152,IF(AND(Data!$N$27=8,Data!I152&lt;&gt;""),Data!I152,IF(AND(Data!$N$27=9,Data!J152&lt;&gt;""),Data!J152,IF(AND(Data!$N$27=10,Data!K152&lt;&gt;""),Data!K152,""))))))))))</f>
        <v/>
      </c>
    </row>
    <row r="155" spans="2:3" x14ac:dyDescent="0.15">
      <c r="B155" s="83" t="str">
        <f>IF(AND(Data!$N$20=1,Data!B153&lt;&gt;""),Data!B153,IF(AND(Data!$N$20=2,Data!C153&lt;&gt;""),Data!C153,IF(AND(Data!$N$20=3,Data!D153&lt;&gt;""),Data!D153,IF(AND(Data!$N$20=4,Data!E153&lt;&gt;""),Data!E153,IF(AND(Data!$N$20=5,Data!F153&lt;&gt;""),Data!F153,IF(AND(Data!$N$20=6,Data!G153&lt;&gt;""),Data!G153,IF(AND(Data!$N$20=7,Data!H153&lt;&gt;""),Data!H153,IF(AND(Data!$N$20=8,Data!I153&lt;&gt;""),Data!I153,IF(AND(Data!$N$20=9,Data!J153&lt;&gt;""),Data!J153,IF(AND(Data!$N$20=10,Data!K153&lt;&gt;""),Data!K153,""))))))))))</f>
        <v/>
      </c>
      <c r="C155" s="83" t="str">
        <f>IF(AND(Data!$N$27=1,Data!B153&lt;&gt;""),Data!B153,IF(AND(Data!$N$27=2,Data!C153&lt;&gt;""),Data!C153,IF(AND(Data!$N$27=3,Data!D153&lt;&gt;""),Data!D153,IF(AND(Data!$N$27=4,Data!E153&lt;&gt;""),Data!E153,IF(AND(Data!$N$27=5,Data!F153&lt;&gt;""),Data!F153,IF(AND(Data!$N$27=6,Data!G153&lt;&gt;""),Data!G153,IF(AND(Data!$N$27=7,Data!H153&lt;&gt;""),Data!H153,IF(AND(Data!$N$27=8,Data!I153&lt;&gt;""),Data!I153,IF(AND(Data!$N$27=9,Data!J153&lt;&gt;""),Data!J153,IF(AND(Data!$N$27=10,Data!K153&lt;&gt;""),Data!K153,""))))))))))</f>
        <v/>
      </c>
    </row>
    <row r="156" spans="2:3" x14ac:dyDescent="0.15">
      <c r="B156" s="83" t="str">
        <f>IF(AND(Data!$N$20=1,Data!B154&lt;&gt;""),Data!B154,IF(AND(Data!$N$20=2,Data!C154&lt;&gt;""),Data!C154,IF(AND(Data!$N$20=3,Data!D154&lt;&gt;""),Data!D154,IF(AND(Data!$N$20=4,Data!E154&lt;&gt;""),Data!E154,IF(AND(Data!$N$20=5,Data!F154&lt;&gt;""),Data!F154,IF(AND(Data!$N$20=6,Data!G154&lt;&gt;""),Data!G154,IF(AND(Data!$N$20=7,Data!H154&lt;&gt;""),Data!H154,IF(AND(Data!$N$20=8,Data!I154&lt;&gt;""),Data!I154,IF(AND(Data!$N$20=9,Data!J154&lt;&gt;""),Data!J154,IF(AND(Data!$N$20=10,Data!K154&lt;&gt;""),Data!K154,""))))))))))</f>
        <v/>
      </c>
      <c r="C156" s="83" t="str">
        <f>IF(AND(Data!$N$27=1,Data!B154&lt;&gt;""),Data!B154,IF(AND(Data!$N$27=2,Data!C154&lt;&gt;""),Data!C154,IF(AND(Data!$N$27=3,Data!D154&lt;&gt;""),Data!D154,IF(AND(Data!$N$27=4,Data!E154&lt;&gt;""),Data!E154,IF(AND(Data!$N$27=5,Data!F154&lt;&gt;""),Data!F154,IF(AND(Data!$N$27=6,Data!G154&lt;&gt;""),Data!G154,IF(AND(Data!$N$27=7,Data!H154&lt;&gt;""),Data!H154,IF(AND(Data!$N$27=8,Data!I154&lt;&gt;""),Data!I154,IF(AND(Data!$N$27=9,Data!J154&lt;&gt;""),Data!J154,IF(AND(Data!$N$27=10,Data!K154&lt;&gt;""),Data!K154,""))))))))))</f>
        <v/>
      </c>
    </row>
    <row r="157" spans="2:3" x14ac:dyDescent="0.15">
      <c r="B157" s="83" t="str">
        <f>IF(AND(Data!$N$20=1,Data!B155&lt;&gt;""),Data!B155,IF(AND(Data!$N$20=2,Data!C155&lt;&gt;""),Data!C155,IF(AND(Data!$N$20=3,Data!D155&lt;&gt;""),Data!D155,IF(AND(Data!$N$20=4,Data!E155&lt;&gt;""),Data!E155,IF(AND(Data!$N$20=5,Data!F155&lt;&gt;""),Data!F155,IF(AND(Data!$N$20=6,Data!G155&lt;&gt;""),Data!G155,IF(AND(Data!$N$20=7,Data!H155&lt;&gt;""),Data!H155,IF(AND(Data!$N$20=8,Data!I155&lt;&gt;""),Data!I155,IF(AND(Data!$N$20=9,Data!J155&lt;&gt;""),Data!J155,IF(AND(Data!$N$20=10,Data!K155&lt;&gt;""),Data!K155,""))))))))))</f>
        <v/>
      </c>
      <c r="C157" s="83" t="str">
        <f>IF(AND(Data!$N$27=1,Data!B155&lt;&gt;""),Data!B155,IF(AND(Data!$N$27=2,Data!C155&lt;&gt;""),Data!C155,IF(AND(Data!$N$27=3,Data!D155&lt;&gt;""),Data!D155,IF(AND(Data!$N$27=4,Data!E155&lt;&gt;""),Data!E155,IF(AND(Data!$N$27=5,Data!F155&lt;&gt;""),Data!F155,IF(AND(Data!$N$27=6,Data!G155&lt;&gt;""),Data!G155,IF(AND(Data!$N$27=7,Data!H155&lt;&gt;""),Data!H155,IF(AND(Data!$N$27=8,Data!I155&lt;&gt;""),Data!I155,IF(AND(Data!$N$27=9,Data!J155&lt;&gt;""),Data!J155,IF(AND(Data!$N$27=10,Data!K155&lt;&gt;""),Data!K155,""))))))))))</f>
        <v/>
      </c>
    </row>
    <row r="158" spans="2:3" x14ac:dyDescent="0.15">
      <c r="B158" s="83" t="str">
        <f>IF(AND(Data!$N$20=1,Data!B156&lt;&gt;""),Data!B156,IF(AND(Data!$N$20=2,Data!C156&lt;&gt;""),Data!C156,IF(AND(Data!$N$20=3,Data!D156&lt;&gt;""),Data!D156,IF(AND(Data!$N$20=4,Data!E156&lt;&gt;""),Data!E156,IF(AND(Data!$N$20=5,Data!F156&lt;&gt;""),Data!F156,IF(AND(Data!$N$20=6,Data!G156&lt;&gt;""),Data!G156,IF(AND(Data!$N$20=7,Data!H156&lt;&gt;""),Data!H156,IF(AND(Data!$N$20=8,Data!I156&lt;&gt;""),Data!I156,IF(AND(Data!$N$20=9,Data!J156&lt;&gt;""),Data!J156,IF(AND(Data!$N$20=10,Data!K156&lt;&gt;""),Data!K156,""))))))))))</f>
        <v/>
      </c>
      <c r="C158" s="83" t="str">
        <f>IF(AND(Data!$N$27=1,Data!B156&lt;&gt;""),Data!B156,IF(AND(Data!$N$27=2,Data!C156&lt;&gt;""),Data!C156,IF(AND(Data!$N$27=3,Data!D156&lt;&gt;""),Data!D156,IF(AND(Data!$N$27=4,Data!E156&lt;&gt;""),Data!E156,IF(AND(Data!$N$27=5,Data!F156&lt;&gt;""),Data!F156,IF(AND(Data!$N$27=6,Data!G156&lt;&gt;""),Data!G156,IF(AND(Data!$N$27=7,Data!H156&lt;&gt;""),Data!H156,IF(AND(Data!$N$27=8,Data!I156&lt;&gt;""),Data!I156,IF(AND(Data!$N$27=9,Data!J156&lt;&gt;""),Data!J156,IF(AND(Data!$N$27=10,Data!K156&lt;&gt;""),Data!K156,""))))))))))</f>
        <v/>
      </c>
    </row>
    <row r="159" spans="2:3" x14ac:dyDescent="0.15">
      <c r="B159" s="83" t="str">
        <f>IF(AND(Data!$N$20=1,Data!B157&lt;&gt;""),Data!B157,IF(AND(Data!$N$20=2,Data!C157&lt;&gt;""),Data!C157,IF(AND(Data!$N$20=3,Data!D157&lt;&gt;""),Data!D157,IF(AND(Data!$N$20=4,Data!E157&lt;&gt;""),Data!E157,IF(AND(Data!$N$20=5,Data!F157&lt;&gt;""),Data!F157,IF(AND(Data!$N$20=6,Data!G157&lt;&gt;""),Data!G157,IF(AND(Data!$N$20=7,Data!H157&lt;&gt;""),Data!H157,IF(AND(Data!$N$20=8,Data!I157&lt;&gt;""),Data!I157,IF(AND(Data!$N$20=9,Data!J157&lt;&gt;""),Data!J157,IF(AND(Data!$N$20=10,Data!K157&lt;&gt;""),Data!K157,""))))))))))</f>
        <v/>
      </c>
      <c r="C159" s="83" t="str">
        <f>IF(AND(Data!$N$27=1,Data!B157&lt;&gt;""),Data!B157,IF(AND(Data!$N$27=2,Data!C157&lt;&gt;""),Data!C157,IF(AND(Data!$N$27=3,Data!D157&lt;&gt;""),Data!D157,IF(AND(Data!$N$27=4,Data!E157&lt;&gt;""),Data!E157,IF(AND(Data!$N$27=5,Data!F157&lt;&gt;""),Data!F157,IF(AND(Data!$N$27=6,Data!G157&lt;&gt;""),Data!G157,IF(AND(Data!$N$27=7,Data!H157&lt;&gt;""),Data!H157,IF(AND(Data!$N$27=8,Data!I157&lt;&gt;""),Data!I157,IF(AND(Data!$N$27=9,Data!J157&lt;&gt;""),Data!J157,IF(AND(Data!$N$27=10,Data!K157&lt;&gt;""),Data!K157,""))))))))))</f>
        <v/>
      </c>
    </row>
    <row r="160" spans="2:3" x14ac:dyDescent="0.15">
      <c r="B160" s="83" t="str">
        <f>IF(AND(Data!$N$20=1,Data!B158&lt;&gt;""),Data!B158,IF(AND(Data!$N$20=2,Data!C158&lt;&gt;""),Data!C158,IF(AND(Data!$N$20=3,Data!D158&lt;&gt;""),Data!D158,IF(AND(Data!$N$20=4,Data!E158&lt;&gt;""),Data!E158,IF(AND(Data!$N$20=5,Data!F158&lt;&gt;""),Data!F158,IF(AND(Data!$N$20=6,Data!G158&lt;&gt;""),Data!G158,IF(AND(Data!$N$20=7,Data!H158&lt;&gt;""),Data!H158,IF(AND(Data!$N$20=8,Data!I158&lt;&gt;""),Data!I158,IF(AND(Data!$N$20=9,Data!J158&lt;&gt;""),Data!J158,IF(AND(Data!$N$20=10,Data!K158&lt;&gt;""),Data!K158,""))))))))))</f>
        <v/>
      </c>
      <c r="C160" s="83" t="str">
        <f>IF(AND(Data!$N$27=1,Data!B158&lt;&gt;""),Data!B158,IF(AND(Data!$N$27=2,Data!C158&lt;&gt;""),Data!C158,IF(AND(Data!$N$27=3,Data!D158&lt;&gt;""),Data!D158,IF(AND(Data!$N$27=4,Data!E158&lt;&gt;""),Data!E158,IF(AND(Data!$N$27=5,Data!F158&lt;&gt;""),Data!F158,IF(AND(Data!$N$27=6,Data!G158&lt;&gt;""),Data!G158,IF(AND(Data!$N$27=7,Data!H158&lt;&gt;""),Data!H158,IF(AND(Data!$N$27=8,Data!I158&lt;&gt;""),Data!I158,IF(AND(Data!$N$27=9,Data!J158&lt;&gt;""),Data!J158,IF(AND(Data!$N$27=10,Data!K158&lt;&gt;""),Data!K158,""))))))))))</f>
        <v/>
      </c>
    </row>
    <row r="161" spans="2:3" x14ac:dyDescent="0.15">
      <c r="B161" s="83" t="str">
        <f>IF(AND(Data!$N$20=1,Data!B159&lt;&gt;""),Data!B159,IF(AND(Data!$N$20=2,Data!C159&lt;&gt;""),Data!C159,IF(AND(Data!$N$20=3,Data!D159&lt;&gt;""),Data!D159,IF(AND(Data!$N$20=4,Data!E159&lt;&gt;""),Data!E159,IF(AND(Data!$N$20=5,Data!F159&lt;&gt;""),Data!F159,IF(AND(Data!$N$20=6,Data!G159&lt;&gt;""),Data!G159,IF(AND(Data!$N$20=7,Data!H159&lt;&gt;""),Data!H159,IF(AND(Data!$N$20=8,Data!I159&lt;&gt;""),Data!I159,IF(AND(Data!$N$20=9,Data!J159&lt;&gt;""),Data!J159,IF(AND(Data!$N$20=10,Data!K159&lt;&gt;""),Data!K159,""))))))))))</f>
        <v/>
      </c>
      <c r="C161" s="83" t="str">
        <f>IF(AND(Data!$N$27=1,Data!B159&lt;&gt;""),Data!B159,IF(AND(Data!$N$27=2,Data!C159&lt;&gt;""),Data!C159,IF(AND(Data!$N$27=3,Data!D159&lt;&gt;""),Data!D159,IF(AND(Data!$N$27=4,Data!E159&lt;&gt;""),Data!E159,IF(AND(Data!$N$27=5,Data!F159&lt;&gt;""),Data!F159,IF(AND(Data!$N$27=6,Data!G159&lt;&gt;""),Data!G159,IF(AND(Data!$N$27=7,Data!H159&lt;&gt;""),Data!H159,IF(AND(Data!$N$27=8,Data!I159&lt;&gt;""),Data!I159,IF(AND(Data!$N$27=9,Data!J159&lt;&gt;""),Data!J159,IF(AND(Data!$N$27=10,Data!K159&lt;&gt;""),Data!K159,""))))))))))</f>
        <v/>
      </c>
    </row>
    <row r="162" spans="2:3" x14ac:dyDescent="0.15">
      <c r="B162" s="83" t="str">
        <f>IF(AND(Data!$N$20=1,Data!B160&lt;&gt;""),Data!B160,IF(AND(Data!$N$20=2,Data!C160&lt;&gt;""),Data!C160,IF(AND(Data!$N$20=3,Data!D160&lt;&gt;""),Data!D160,IF(AND(Data!$N$20=4,Data!E160&lt;&gt;""),Data!E160,IF(AND(Data!$N$20=5,Data!F160&lt;&gt;""),Data!F160,IF(AND(Data!$N$20=6,Data!G160&lt;&gt;""),Data!G160,IF(AND(Data!$N$20=7,Data!H160&lt;&gt;""),Data!H160,IF(AND(Data!$N$20=8,Data!I160&lt;&gt;""),Data!I160,IF(AND(Data!$N$20=9,Data!J160&lt;&gt;""),Data!J160,IF(AND(Data!$N$20=10,Data!K160&lt;&gt;""),Data!K160,""))))))))))</f>
        <v/>
      </c>
      <c r="C162" s="83" t="str">
        <f>IF(AND(Data!$N$27=1,Data!B160&lt;&gt;""),Data!B160,IF(AND(Data!$N$27=2,Data!C160&lt;&gt;""),Data!C160,IF(AND(Data!$N$27=3,Data!D160&lt;&gt;""),Data!D160,IF(AND(Data!$N$27=4,Data!E160&lt;&gt;""),Data!E160,IF(AND(Data!$N$27=5,Data!F160&lt;&gt;""),Data!F160,IF(AND(Data!$N$27=6,Data!G160&lt;&gt;""),Data!G160,IF(AND(Data!$N$27=7,Data!H160&lt;&gt;""),Data!H160,IF(AND(Data!$N$27=8,Data!I160&lt;&gt;""),Data!I160,IF(AND(Data!$N$27=9,Data!J160&lt;&gt;""),Data!J160,IF(AND(Data!$N$27=10,Data!K160&lt;&gt;""),Data!K160,""))))))))))</f>
        <v/>
      </c>
    </row>
    <row r="163" spans="2:3" x14ac:dyDescent="0.15">
      <c r="B163" s="83" t="str">
        <f>IF(AND(Data!$N$20=1,Data!B161&lt;&gt;""),Data!B161,IF(AND(Data!$N$20=2,Data!C161&lt;&gt;""),Data!C161,IF(AND(Data!$N$20=3,Data!D161&lt;&gt;""),Data!D161,IF(AND(Data!$N$20=4,Data!E161&lt;&gt;""),Data!E161,IF(AND(Data!$N$20=5,Data!F161&lt;&gt;""),Data!F161,IF(AND(Data!$N$20=6,Data!G161&lt;&gt;""),Data!G161,IF(AND(Data!$N$20=7,Data!H161&lt;&gt;""),Data!H161,IF(AND(Data!$N$20=8,Data!I161&lt;&gt;""),Data!I161,IF(AND(Data!$N$20=9,Data!J161&lt;&gt;""),Data!J161,IF(AND(Data!$N$20=10,Data!K161&lt;&gt;""),Data!K161,""))))))))))</f>
        <v/>
      </c>
      <c r="C163" s="83" t="str">
        <f>IF(AND(Data!$N$27=1,Data!B161&lt;&gt;""),Data!B161,IF(AND(Data!$N$27=2,Data!C161&lt;&gt;""),Data!C161,IF(AND(Data!$N$27=3,Data!D161&lt;&gt;""),Data!D161,IF(AND(Data!$N$27=4,Data!E161&lt;&gt;""),Data!E161,IF(AND(Data!$N$27=5,Data!F161&lt;&gt;""),Data!F161,IF(AND(Data!$N$27=6,Data!G161&lt;&gt;""),Data!G161,IF(AND(Data!$N$27=7,Data!H161&lt;&gt;""),Data!H161,IF(AND(Data!$N$27=8,Data!I161&lt;&gt;""),Data!I161,IF(AND(Data!$N$27=9,Data!J161&lt;&gt;""),Data!J161,IF(AND(Data!$N$27=10,Data!K161&lt;&gt;""),Data!K161,""))))))))))</f>
        <v/>
      </c>
    </row>
    <row r="164" spans="2:3" x14ac:dyDescent="0.15">
      <c r="B164" s="83" t="str">
        <f>IF(AND(Data!$N$20=1,Data!B162&lt;&gt;""),Data!B162,IF(AND(Data!$N$20=2,Data!C162&lt;&gt;""),Data!C162,IF(AND(Data!$N$20=3,Data!D162&lt;&gt;""),Data!D162,IF(AND(Data!$N$20=4,Data!E162&lt;&gt;""),Data!E162,IF(AND(Data!$N$20=5,Data!F162&lt;&gt;""),Data!F162,IF(AND(Data!$N$20=6,Data!G162&lt;&gt;""),Data!G162,IF(AND(Data!$N$20=7,Data!H162&lt;&gt;""),Data!H162,IF(AND(Data!$N$20=8,Data!I162&lt;&gt;""),Data!I162,IF(AND(Data!$N$20=9,Data!J162&lt;&gt;""),Data!J162,IF(AND(Data!$N$20=10,Data!K162&lt;&gt;""),Data!K162,""))))))))))</f>
        <v/>
      </c>
      <c r="C164" s="83" t="str">
        <f>IF(AND(Data!$N$27=1,Data!B162&lt;&gt;""),Data!B162,IF(AND(Data!$N$27=2,Data!C162&lt;&gt;""),Data!C162,IF(AND(Data!$N$27=3,Data!D162&lt;&gt;""),Data!D162,IF(AND(Data!$N$27=4,Data!E162&lt;&gt;""),Data!E162,IF(AND(Data!$N$27=5,Data!F162&lt;&gt;""),Data!F162,IF(AND(Data!$N$27=6,Data!G162&lt;&gt;""),Data!G162,IF(AND(Data!$N$27=7,Data!H162&lt;&gt;""),Data!H162,IF(AND(Data!$N$27=8,Data!I162&lt;&gt;""),Data!I162,IF(AND(Data!$N$27=9,Data!J162&lt;&gt;""),Data!J162,IF(AND(Data!$N$27=10,Data!K162&lt;&gt;""),Data!K162,""))))))))))</f>
        <v/>
      </c>
    </row>
    <row r="165" spans="2:3" x14ac:dyDescent="0.15">
      <c r="B165" s="83" t="str">
        <f>IF(AND(Data!$N$20=1,Data!B163&lt;&gt;""),Data!B163,IF(AND(Data!$N$20=2,Data!C163&lt;&gt;""),Data!C163,IF(AND(Data!$N$20=3,Data!D163&lt;&gt;""),Data!D163,IF(AND(Data!$N$20=4,Data!E163&lt;&gt;""),Data!E163,IF(AND(Data!$N$20=5,Data!F163&lt;&gt;""),Data!F163,IF(AND(Data!$N$20=6,Data!G163&lt;&gt;""),Data!G163,IF(AND(Data!$N$20=7,Data!H163&lt;&gt;""),Data!H163,IF(AND(Data!$N$20=8,Data!I163&lt;&gt;""),Data!I163,IF(AND(Data!$N$20=9,Data!J163&lt;&gt;""),Data!J163,IF(AND(Data!$N$20=10,Data!K163&lt;&gt;""),Data!K163,""))))))))))</f>
        <v/>
      </c>
      <c r="C165" s="83" t="str">
        <f>IF(AND(Data!$N$27=1,Data!B163&lt;&gt;""),Data!B163,IF(AND(Data!$N$27=2,Data!C163&lt;&gt;""),Data!C163,IF(AND(Data!$N$27=3,Data!D163&lt;&gt;""),Data!D163,IF(AND(Data!$N$27=4,Data!E163&lt;&gt;""),Data!E163,IF(AND(Data!$N$27=5,Data!F163&lt;&gt;""),Data!F163,IF(AND(Data!$N$27=6,Data!G163&lt;&gt;""),Data!G163,IF(AND(Data!$N$27=7,Data!H163&lt;&gt;""),Data!H163,IF(AND(Data!$N$27=8,Data!I163&lt;&gt;""),Data!I163,IF(AND(Data!$N$27=9,Data!J163&lt;&gt;""),Data!J163,IF(AND(Data!$N$27=10,Data!K163&lt;&gt;""),Data!K163,""))))))))))</f>
        <v/>
      </c>
    </row>
    <row r="166" spans="2:3" x14ac:dyDescent="0.15">
      <c r="B166" s="83" t="str">
        <f>IF(AND(Data!$N$20=1,Data!B164&lt;&gt;""),Data!B164,IF(AND(Data!$N$20=2,Data!C164&lt;&gt;""),Data!C164,IF(AND(Data!$N$20=3,Data!D164&lt;&gt;""),Data!D164,IF(AND(Data!$N$20=4,Data!E164&lt;&gt;""),Data!E164,IF(AND(Data!$N$20=5,Data!F164&lt;&gt;""),Data!F164,IF(AND(Data!$N$20=6,Data!G164&lt;&gt;""),Data!G164,IF(AND(Data!$N$20=7,Data!H164&lt;&gt;""),Data!H164,IF(AND(Data!$N$20=8,Data!I164&lt;&gt;""),Data!I164,IF(AND(Data!$N$20=9,Data!J164&lt;&gt;""),Data!J164,IF(AND(Data!$N$20=10,Data!K164&lt;&gt;""),Data!K164,""))))))))))</f>
        <v/>
      </c>
      <c r="C166" s="83" t="str">
        <f>IF(AND(Data!$N$27=1,Data!B164&lt;&gt;""),Data!B164,IF(AND(Data!$N$27=2,Data!C164&lt;&gt;""),Data!C164,IF(AND(Data!$N$27=3,Data!D164&lt;&gt;""),Data!D164,IF(AND(Data!$N$27=4,Data!E164&lt;&gt;""),Data!E164,IF(AND(Data!$N$27=5,Data!F164&lt;&gt;""),Data!F164,IF(AND(Data!$N$27=6,Data!G164&lt;&gt;""),Data!G164,IF(AND(Data!$N$27=7,Data!H164&lt;&gt;""),Data!H164,IF(AND(Data!$N$27=8,Data!I164&lt;&gt;""),Data!I164,IF(AND(Data!$N$27=9,Data!J164&lt;&gt;""),Data!J164,IF(AND(Data!$N$27=10,Data!K164&lt;&gt;""),Data!K164,""))))))))))</f>
        <v/>
      </c>
    </row>
    <row r="167" spans="2:3" x14ac:dyDescent="0.15">
      <c r="B167" s="83" t="str">
        <f>IF(AND(Data!$N$20=1,Data!B165&lt;&gt;""),Data!B165,IF(AND(Data!$N$20=2,Data!C165&lt;&gt;""),Data!C165,IF(AND(Data!$N$20=3,Data!D165&lt;&gt;""),Data!D165,IF(AND(Data!$N$20=4,Data!E165&lt;&gt;""),Data!E165,IF(AND(Data!$N$20=5,Data!F165&lt;&gt;""),Data!F165,IF(AND(Data!$N$20=6,Data!G165&lt;&gt;""),Data!G165,IF(AND(Data!$N$20=7,Data!H165&lt;&gt;""),Data!H165,IF(AND(Data!$N$20=8,Data!I165&lt;&gt;""),Data!I165,IF(AND(Data!$N$20=9,Data!J165&lt;&gt;""),Data!J165,IF(AND(Data!$N$20=10,Data!K165&lt;&gt;""),Data!K165,""))))))))))</f>
        <v/>
      </c>
      <c r="C167" s="83" t="str">
        <f>IF(AND(Data!$N$27=1,Data!B165&lt;&gt;""),Data!B165,IF(AND(Data!$N$27=2,Data!C165&lt;&gt;""),Data!C165,IF(AND(Data!$N$27=3,Data!D165&lt;&gt;""),Data!D165,IF(AND(Data!$N$27=4,Data!E165&lt;&gt;""),Data!E165,IF(AND(Data!$N$27=5,Data!F165&lt;&gt;""),Data!F165,IF(AND(Data!$N$27=6,Data!G165&lt;&gt;""),Data!G165,IF(AND(Data!$N$27=7,Data!H165&lt;&gt;""),Data!H165,IF(AND(Data!$N$27=8,Data!I165&lt;&gt;""),Data!I165,IF(AND(Data!$N$27=9,Data!J165&lt;&gt;""),Data!J165,IF(AND(Data!$N$27=10,Data!K165&lt;&gt;""),Data!K165,""))))))))))</f>
        <v/>
      </c>
    </row>
    <row r="168" spans="2:3" x14ac:dyDescent="0.15">
      <c r="B168" s="83" t="str">
        <f>IF(AND(Data!$N$20=1,Data!B166&lt;&gt;""),Data!B166,IF(AND(Data!$N$20=2,Data!C166&lt;&gt;""),Data!C166,IF(AND(Data!$N$20=3,Data!D166&lt;&gt;""),Data!D166,IF(AND(Data!$N$20=4,Data!E166&lt;&gt;""),Data!E166,IF(AND(Data!$N$20=5,Data!F166&lt;&gt;""),Data!F166,IF(AND(Data!$N$20=6,Data!G166&lt;&gt;""),Data!G166,IF(AND(Data!$N$20=7,Data!H166&lt;&gt;""),Data!H166,IF(AND(Data!$N$20=8,Data!I166&lt;&gt;""),Data!I166,IF(AND(Data!$N$20=9,Data!J166&lt;&gt;""),Data!J166,IF(AND(Data!$N$20=10,Data!K166&lt;&gt;""),Data!K166,""))))))))))</f>
        <v/>
      </c>
      <c r="C168" s="83" t="str">
        <f>IF(AND(Data!$N$27=1,Data!B166&lt;&gt;""),Data!B166,IF(AND(Data!$N$27=2,Data!C166&lt;&gt;""),Data!C166,IF(AND(Data!$N$27=3,Data!D166&lt;&gt;""),Data!D166,IF(AND(Data!$N$27=4,Data!E166&lt;&gt;""),Data!E166,IF(AND(Data!$N$27=5,Data!F166&lt;&gt;""),Data!F166,IF(AND(Data!$N$27=6,Data!G166&lt;&gt;""),Data!G166,IF(AND(Data!$N$27=7,Data!H166&lt;&gt;""),Data!H166,IF(AND(Data!$N$27=8,Data!I166&lt;&gt;""),Data!I166,IF(AND(Data!$N$27=9,Data!J166&lt;&gt;""),Data!J166,IF(AND(Data!$N$27=10,Data!K166&lt;&gt;""),Data!K166,""))))))))))</f>
        <v/>
      </c>
    </row>
    <row r="169" spans="2:3" x14ac:dyDescent="0.15">
      <c r="B169" s="83" t="str">
        <f>IF(AND(Data!$N$20=1,Data!B167&lt;&gt;""),Data!B167,IF(AND(Data!$N$20=2,Data!C167&lt;&gt;""),Data!C167,IF(AND(Data!$N$20=3,Data!D167&lt;&gt;""),Data!D167,IF(AND(Data!$N$20=4,Data!E167&lt;&gt;""),Data!E167,IF(AND(Data!$N$20=5,Data!F167&lt;&gt;""),Data!F167,IF(AND(Data!$N$20=6,Data!G167&lt;&gt;""),Data!G167,IF(AND(Data!$N$20=7,Data!H167&lt;&gt;""),Data!H167,IF(AND(Data!$N$20=8,Data!I167&lt;&gt;""),Data!I167,IF(AND(Data!$N$20=9,Data!J167&lt;&gt;""),Data!J167,IF(AND(Data!$N$20=10,Data!K167&lt;&gt;""),Data!K167,""))))))))))</f>
        <v/>
      </c>
      <c r="C169" s="83" t="str">
        <f>IF(AND(Data!$N$27=1,Data!B167&lt;&gt;""),Data!B167,IF(AND(Data!$N$27=2,Data!C167&lt;&gt;""),Data!C167,IF(AND(Data!$N$27=3,Data!D167&lt;&gt;""),Data!D167,IF(AND(Data!$N$27=4,Data!E167&lt;&gt;""),Data!E167,IF(AND(Data!$N$27=5,Data!F167&lt;&gt;""),Data!F167,IF(AND(Data!$N$27=6,Data!G167&lt;&gt;""),Data!G167,IF(AND(Data!$N$27=7,Data!H167&lt;&gt;""),Data!H167,IF(AND(Data!$N$27=8,Data!I167&lt;&gt;""),Data!I167,IF(AND(Data!$N$27=9,Data!J167&lt;&gt;""),Data!J167,IF(AND(Data!$N$27=10,Data!K167&lt;&gt;""),Data!K167,""))))))))))</f>
        <v/>
      </c>
    </row>
    <row r="170" spans="2:3" x14ac:dyDescent="0.15">
      <c r="B170" s="83" t="str">
        <f>IF(AND(Data!$N$20=1,Data!B168&lt;&gt;""),Data!B168,IF(AND(Data!$N$20=2,Data!C168&lt;&gt;""),Data!C168,IF(AND(Data!$N$20=3,Data!D168&lt;&gt;""),Data!D168,IF(AND(Data!$N$20=4,Data!E168&lt;&gt;""),Data!E168,IF(AND(Data!$N$20=5,Data!F168&lt;&gt;""),Data!F168,IF(AND(Data!$N$20=6,Data!G168&lt;&gt;""),Data!G168,IF(AND(Data!$N$20=7,Data!H168&lt;&gt;""),Data!H168,IF(AND(Data!$N$20=8,Data!I168&lt;&gt;""),Data!I168,IF(AND(Data!$N$20=9,Data!J168&lt;&gt;""),Data!J168,IF(AND(Data!$N$20=10,Data!K168&lt;&gt;""),Data!K168,""))))))))))</f>
        <v/>
      </c>
      <c r="C170" s="83" t="str">
        <f>IF(AND(Data!$N$27=1,Data!B168&lt;&gt;""),Data!B168,IF(AND(Data!$N$27=2,Data!C168&lt;&gt;""),Data!C168,IF(AND(Data!$N$27=3,Data!D168&lt;&gt;""),Data!D168,IF(AND(Data!$N$27=4,Data!E168&lt;&gt;""),Data!E168,IF(AND(Data!$N$27=5,Data!F168&lt;&gt;""),Data!F168,IF(AND(Data!$N$27=6,Data!G168&lt;&gt;""),Data!G168,IF(AND(Data!$N$27=7,Data!H168&lt;&gt;""),Data!H168,IF(AND(Data!$N$27=8,Data!I168&lt;&gt;""),Data!I168,IF(AND(Data!$N$27=9,Data!J168&lt;&gt;""),Data!J168,IF(AND(Data!$N$27=10,Data!K168&lt;&gt;""),Data!K168,""))))))))))</f>
        <v/>
      </c>
    </row>
    <row r="171" spans="2:3" x14ac:dyDescent="0.15">
      <c r="B171" s="83" t="str">
        <f>IF(AND(Data!$N$20=1,Data!B169&lt;&gt;""),Data!B169,IF(AND(Data!$N$20=2,Data!C169&lt;&gt;""),Data!C169,IF(AND(Data!$N$20=3,Data!D169&lt;&gt;""),Data!D169,IF(AND(Data!$N$20=4,Data!E169&lt;&gt;""),Data!E169,IF(AND(Data!$N$20=5,Data!F169&lt;&gt;""),Data!F169,IF(AND(Data!$N$20=6,Data!G169&lt;&gt;""),Data!G169,IF(AND(Data!$N$20=7,Data!H169&lt;&gt;""),Data!H169,IF(AND(Data!$N$20=8,Data!I169&lt;&gt;""),Data!I169,IF(AND(Data!$N$20=9,Data!J169&lt;&gt;""),Data!J169,IF(AND(Data!$N$20=10,Data!K169&lt;&gt;""),Data!K169,""))))))))))</f>
        <v/>
      </c>
      <c r="C171" s="83" t="str">
        <f>IF(AND(Data!$N$27=1,Data!B169&lt;&gt;""),Data!B169,IF(AND(Data!$N$27=2,Data!C169&lt;&gt;""),Data!C169,IF(AND(Data!$N$27=3,Data!D169&lt;&gt;""),Data!D169,IF(AND(Data!$N$27=4,Data!E169&lt;&gt;""),Data!E169,IF(AND(Data!$N$27=5,Data!F169&lt;&gt;""),Data!F169,IF(AND(Data!$N$27=6,Data!G169&lt;&gt;""),Data!G169,IF(AND(Data!$N$27=7,Data!H169&lt;&gt;""),Data!H169,IF(AND(Data!$N$27=8,Data!I169&lt;&gt;""),Data!I169,IF(AND(Data!$N$27=9,Data!J169&lt;&gt;""),Data!J169,IF(AND(Data!$N$27=10,Data!K169&lt;&gt;""),Data!K169,""))))))))))</f>
        <v/>
      </c>
    </row>
    <row r="172" spans="2:3" x14ac:dyDescent="0.15">
      <c r="B172" s="83" t="str">
        <f>IF(AND(Data!$N$20=1,Data!B170&lt;&gt;""),Data!B170,IF(AND(Data!$N$20=2,Data!C170&lt;&gt;""),Data!C170,IF(AND(Data!$N$20=3,Data!D170&lt;&gt;""),Data!D170,IF(AND(Data!$N$20=4,Data!E170&lt;&gt;""),Data!E170,IF(AND(Data!$N$20=5,Data!F170&lt;&gt;""),Data!F170,IF(AND(Data!$N$20=6,Data!G170&lt;&gt;""),Data!G170,IF(AND(Data!$N$20=7,Data!H170&lt;&gt;""),Data!H170,IF(AND(Data!$N$20=8,Data!I170&lt;&gt;""),Data!I170,IF(AND(Data!$N$20=9,Data!J170&lt;&gt;""),Data!J170,IF(AND(Data!$N$20=10,Data!K170&lt;&gt;""),Data!K170,""))))))))))</f>
        <v/>
      </c>
      <c r="C172" s="83" t="str">
        <f>IF(AND(Data!$N$27=1,Data!B170&lt;&gt;""),Data!B170,IF(AND(Data!$N$27=2,Data!C170&lt;&gt;""),Data!C170,IF(AND(Data!$N$27=3,Data!D170&lt;&gt;""),Data!D170,IF(AND(Data!$N$27=4,Data!E170&lt;&gt;""),Data!E170,IF(AND(Data!$N$27=5,Data!F170&lt;&gt;""),Data!F170,IF(AND(Data!$N$27=6,Data!G170&lt;&gt;""),Data!G170,IF(AND(Data!$N$27=7,Data!H170&lt;&gt;""),Data!H170,IF(AND(Data!$N$27=8,Data!I170&lt;&gt;""),Data!I170,IF(AND(Data!$N$27=9,Data!J170&lt;&gt;""),Data!J170,IF(AND(Data!$N$27=10,Data!K170&lt;&gt;""),Data!K170,""))))))))))</f>
        <v/>
      </c>
    </row>
    <row r="173" spans="2:3" x14ac:dyDescent="0.15">
      <c r="B173" s="83" t="str">
        <f>IF(AND(Data!$N$20=1,Data!B171&lt;&gt;""),Data!B171,IF(AND(Data!$N$20=2,Data!C171&lt;&gt;""),Data!C171,IF(AND(Data!$N$20=3,Data!D171&lt;&gt;""),Data!D171,IF(AND(Data!$N$20=4,Data!E171&lt;&gt;""),Data!E171,IF(AND(Data!$N$20=5,Data!F171&lt;&gt;""),Data!F171,IF(AND(Data!$N$20=6,Data!G171&lt;&gt;""),Data!G171,IF(AND(Data!$N$20=7,Data!H171&lt;&gt;""),Data!H171,IF(AND(Data!$N$20=8,Data!I171&lt;&gt;""),Data!I171,IF(AND(Data!$N$20=9,Data!J171&lt;&gt;""),Data!J171,IF(AND(Data!$N$20=10,Data!K171&lt;&gt;""),Data!K171,""))))))))))</f>
        <v/>
      </c>
      <c r="C173" s="83" t="str">
        <f>IF(AND(Data!$N$27=1,Data!B171&lt;&gt;""),Data!B171,IF(AND(Data!$N$27=2,Data!C171&lt;&gt;""),Data!C171,IF(AND(Data!$N$27=3,Data!D171&lt;&gt;""),Data!D171,IF(AND(Data!$N$27=4,Data!E171&lt;&gt;""),Data!E171,IF(AND(Data!$N$27=5,Data!F171&lt;&gt;""),Data!F171,IF(AND(Data!$N$27=6,Data!G171&lt;&gt;""),Data!G171,IF(AND(Data!$N$27=7,Data!H171&lt;&gt;""),Data!H171,IF(AND(Data!$N$27=8,Data!I171&lt;&gt;""),Data!I171,IF(AND(Data!$N$27=9,Data!J171&lt;&gt;""),Data!J171,IF(AND(Data!$N$27=10,Data!K171&lt;&gt;""),Data!K171,""))))))))))</f>
        <v/>
      </c>
    </row>
    <row r="174" spans="2:3" x14ac:dyDescent="0.15">
      <c r="B174" s="83" t="str">
        <f>IF(AND(Data!$N$20=1,Data!B172&lt;&gt;""),Data!B172,IF(AND(Data!$N$20=2,Data!C172&lt;&gt;""),Data!C172,IF(AND(Data!$N$20=3,Data!D172&lt;&gt;""),Data!D172,IF(AND(Data!$N$20=4,Data!E172&lt;&gt;""),Data!E172,IF(AND(Data!$N$20=5,Data!F172&lt;&gt;""),Data!F172,IF(AND(Data!$N$20=6,Data!G172&lt;&gt;""),Data!G172,IF(AND(Data!$N$20=7,Data!H172&lt;&gt;""),Data!H172,IF(AND(Data!$N$20=8,Data!I172&lt;&gt;""),Data!I172,IF(AND(Data!$N$20=9,Data!J172&lt;&gt;""),Data!J172,IF(AND(Data!$N$20=10,Data!K172&lt;&gt;""),Data!K172,""))))))))))</f>
        <v/>
      </c>
      <c r="C174" s="83" t="str">
        <f>IF(AND(Data!$N$27=1,Data!B172&lt;&gt;""),Data!B172,IF(AND(Data!$N$27=2,Data!C172&lt;&gt;""),Data!C172,IF(AND(Data!$N$27=3,Data!D172&lt;&gt;""),Data!D172,IF(AND(Data!$N$27=4,Data!E172&lt;&gt;""),Data!E172,IF(AND(Data!$N$27=5,Data!F172&lt;&gt;""),Data!F172,IF(AND(Data!$N$27=6,Data!G172&lt;&gt;""),Data!G172,IF(AND(Data!$N$27=7,Data!H172&lt;&gt;""),Data!H172,IF(AND(Data!$N$27=8,Data!I172&lt;&gt;""),Data!I172,IF(AND(Data!$N$27=9,Data!J172&lt;&gt;""),Data!J172,IF(AND(Data!$N$27=10,Data!K172&lt;&gt;""),Data!K172,""))))))))))</f>
        <v/>
      </c>
    </row>
    <row r="175" spans="2:3" x14ac:dyDescent="0.15">
      <c r="B175" s="83" t="str">
        <f>IF(AND(Data!$N$20=1,Data!B173&lt;&gt;""),Data!B173,IF(AND(Data!$N$20=2,Data!C173&lt;&gt;""),Data!C173,IF(AND(Data!$N$20=3,Data!D173&lt;&gt;""),Data!D173,IF(AND(Data!$N$20=4,Data!E173&lt;&gt;""),Data!E173,IF(AND(Data!$N$20=5,Data!F173&lt;&gt;""),Data!F173,IF(AND(Data!$N$20=6,Data!G173&lt;&gt;""),Data!G173,IF(AND(Data!$N$20=7,Data!H173&lt;&gt;""),Data!H173,IF(AND(Data!$N$20=8,Data!I173&lt;&gt;""),Data!I173,IF(AND(Data!$N$20=9,Data!J173&lt;&gt;""),Data!J173,IF(AND(Data!$N$20=10,Data!K173&lt;&gt;""),Data!K173,""))))))))))</f>
        <v/>
      </c>
      <c r="C175" s="83" t="str">
        <f>IF(AND(Data!$N$27=1,Data!B173&lt;&gt;""),Data!B173,IF(AND(Data!$N$27=2,Data!C173&lt;&gt;""),Data!C173,IF(AND(Data!$N$27=3,Data!D173&lt;&gt;""),Data!D173,IF(AND(Data!$N$27=4,Data!E173&lt;&gt;""),Data!E173,IF(AND(Data!$N$27=5,Data!F173&lt;&gt;""),Data!F173,IF(AND(Data!$N$27=6,Data!G173&lt;&gt;""),Data!G173,IF(AND(Data!$N$27=7,Data!H173&lt;&gt;""),Data!H173,IF(AND(Data!$N$27=8,Data!I173&lt;&gt;""),Data!I173,IF(AND(Data!$N$27=9,Data!J173&lt;&gt;""),Data!J173,IF(AND(Data!$N$27=10,Data!K173&lt;&gt;""),Data!K173,""))))))))))</f>
        <v/>
      </c>
    </row>
    <row r="176" spans="2:3" x14ac:dyDescent="0.15">
      <c r="B176" s="83" t="str">
        <f>IF(AND(Data!$N$20=1,Data!B174&lt;&gt;""),Data!B174,IF(AND(Data!$N$20=2,Data!C174&lt;&gt;""),Data!C174,IF(AND(Data!$N$20=3,Data!D174&lt;&gt;""),Data!D174,IF(AND(Data!$N$20=4,Data!E174&lt;&gt;""),Data!E174,IF(AND(Data!$N$20=5,Data!F174&lt;&gt;""),Data!F174,IF(AND(Data!$N$20=6,Data!G174&lt;&gt;""),Data!G174,IF(AND(Data!$N$20=7,Data!H174&lt;&gt;""),Data!H174,IF(AND(Data!$N$20=8,Data!I174&lt;&gt;""),Data!I174,IF(AND(Data!$N$20=9,Data!J174&lt;&gt;""),Data!J174,IF(AND(Data!$N$20=10,Data!K174&lt;&gt;""),Data!K174,""))))))))))</f>
        <v/>
      </c>
      <c r="C176" s="83" t="str">
        <f>IF(AND(Data!$N$27=1,Data!B174&lt;&gt;""),Data!B174,IF(AND(Data!$N$27=2,Data!C174&lt;&gt;""),Data!C174,IF(AND(Data!$N$27=3,Data!D174&lt;&gt;""),Data!D174,IF(AND(Data!$N$27=4,Data!E174&lt;&gt;""),Data!E174,IF(AND(Data!$N$27=5,Data!F174&lt;&gt;""),Data!F174,IF(AND(Data!$N$27=6,Data!G174&lt;&gt;""),Data!G174,IF(AND(Data!$N$27=7,Data!H174&lt;&gt;""),Data!H174,IF(AND(Data!$N$27=8,Data!I174&lt;&gt;""),Data!I174,IF(AND(Data!$N$27=9,Data!J174&lt;&gt;""),Data!J174,IF(AND(Data!$N$27=10,Data!K174&lt;&gt;""),Data!K174,""))))))))))</f>
        <v/>
      </c>
    </row>
    <row r="177" spans="2:3" x14ac:dyDescent="0.15">
      <c r="B177" s="83" t="str">
        <f>IF(AND(Data!$N$20=1,Data!B175&lt;&gt;""),Data!B175,IF(AND(Data!$N$20=2,Data!C175&lt;&gt;""),Data!C175,IF(AND(Data!$N$20=3,Data!D175&lt;&gt;""),Data!D175,IF(AND(Data!$N$20=4,Data!E175&lt;&gt;""),Data!E175,IF(AND(Data!$N$20=5,Data!F175&lt;&gt;""),Data!F175,IF(AND(Data!$N$20=6,Data!G175&lt;&gt;""),Data!G175,IF(AND(Data!$N$20=7,Data!H175&lt;&gt;""),Data!H175,IF(AND(Data!$N$20=8,Data!I175&lt;&gt;""),Data!I175,IF(AND(Data!$N$20=9,Data!J175&lt;&gt;""),Data!J175,IF(AND(Data!$N$20=10,Data!K175&lt;&gt;""),Data!K175,""))))))))))</f>
        <v/>
      </c>
      <c r="C177" s="83" t="str">
        <f>IF(AND(Data!$N$27=1,Data!B175&lt;&gt;""),Data!B175,IF(AND(Data!$N$27=2,Data!C175&lt;&gt;""),Data!C175,IF(AND(Data!$N$27=3,Data!D175&lt;&gt;""),Data!D175,IF(AND(Data!$N$27=4,Data!E175&lt;&gt;""),Data!E175,IF(AND(Data!$N$27=5,Data!F175&lt;&gt;""),Data!F175,IF(AND(Data!$N$27=6,Data!G175&lt;&gt;""),Data!G175,IF(AND(Data!$N$27=7,Data!H175&lt;&gt;""),Data!H175,IF(AND(Data!$N$27=8,Data!I175&lt;&gt;""),Data!I175,IF(AND(Data!$N$27=9,Data!J175&lt;&gt;""),Data!J175,IF(AND(Data!$N$27=10,Data!K175&lt;&gt;""),Data!K175,""))))))))))</f>
        <v/>
      </c>
    </row>
    <row r="178" spans="2:3" x14ac:dyDescent="0.15">
      <c r="B178" s="83" t="str">
        <f>IF(AND(Data!$N$20=1,Data!B176&lt;&gt;""),Data!B176,IF(AND(Data!$N$20=2,Data!C176&lt;&gt;""),Data!C176,IF(AND(Data!$N$20=3,Data!D176&lt;&gt;""),Data!D176,IF(AND(Data!$N$20=4,Data!E176&lt;&gt;""),Data!E176,IF(AND(Data!$N$20=5,Data!F176&lt;&gt;""),Data!F176,IF(AND(Data!$N$20=6,Data!G176&lt;&gt;""),Data!G176,IF(AND(Data!$N$20=7,Data!H176&lt;&gt;""),Data!H176,IF(AND(Data!$N$20=8,Data!I176&lt;&gt;""),Data!I176,IF(AND(Data!$N$20=9,Data!J176&lt;&gt;""),Data!J176,IF(AND(Data!$N$20=10,Data!K176&lt;&gt;""),Data!K176,""))))))))))</f>
        <v/>
      </c>
      <c r="C178" s="83" t="str">
        <f>IF(AND(Data!$N$27=1,Data!B176&lt;&gt;""),Data!B176,IF(AND(Data!$N$27=2,Data!C176&lt;&gt;""),Data!C176,IF(AND(Data!$N$27=3,Data!D176&lt;&gt;""),Data!D176,IF(AND(Data!$N$27=4,Data!E176&lt;&gt;""),Data!E176,IF(AND(Data!$N$27=5,Data!F176&lt;&gt;""),Data!F176,IF(AND(Data!$N$27=6,Data!G176&lt;&gt;""),Data!G176,IF(AND(Data!$N$27=7,Data!H176&lt;&gt;""),Data!H176,IF(AND(Data!$N$27=8,Data!I176&lt;&gt;""),Data!I176,IF(AND(Data!$N$27=9,Data!J176&lt;&gt;""),Data!J176,IF(AND(Data!$N$27=10,Data!K176&lt;&gt;""),Data!K176,""))))))))))</f>
        <v/>
      </c>
    </row>
    <row r="179" spans="2:3" x14ac:dyDescent="0.15">
      <c r="B179" s="83" t="str">
        <f>IF(AND(Data!$N$20=1,Data!B177&lt;&gt;""),Data!B177,IF(AND(Data!$N$20=2,Data!C177&lt;&gt;""),Data!C177,IF(AND(Data!$N$20=3,Data!D177&lt;&gt;""),Data!D177,IF(AND(Data!$N$20=4,Data!E177&lt;&gt;""),Data!E177,IF(AND(Data!$N$20=5,Data!F177&lt;&gt;""),Data!F177,IF(AND(Data!$N$20=6,Data!G177&lt;&gt;""),Data!G177,IF(AND(Data!$N$20=7,Data!H177&lt;&gt;""),Data!H177,IF(AND(Data!$N$20=8,Data!I177&lt;&gt;""),Data!I177,IF(AND(Data!$N$20=9,Data!J177&lt;&gt;""),Data!J177,IF(AND(Data!$N$20=10,Data!K177&lt;&gt;""),Data!K177,""))))))))))</f>
        <v/>
      </c>
      <c r="C179" s="83" t="str">
        <f>IF(AND(Data!$N$27=1,Data!B177&lt;&gt;""),Data!B177,IF(AND(Data!$N$27=2,Data!C177&lt;&gt;""),Data!C177,IF(AND(Data!$N$27=3,Data!D177&lt;&gt;""),Data!D177,IF(AND(Data!$N$27=4,Data!E177&lt;&gt;""),Data!E177,IF(AND(Data!$N$27=5,Data!F177&lt;&gt;""),Data!F177,IF(AND(Data!$N$27=6,Data!G177&lt;&gt;""),Data!G177,IF(AND(Data!$N$27=7,Data!H177&lt;&gt;""),Data!H177,IF(AND(Data!$N$27=8,Data!I177&lt;&gt;""),Data!I177,IF(AND(Data!$N$27=9,Data!J177&lt;&gt;""),Data!J177,IF(AND(Data!$N$27=10,Data!K177&lt;&gt;""),Data!K177,""))))))))))</f>
        <v/>
      </c>
    </row>
    <row r="180" spans="2:3" x14ac:dyDescent="0.15">
      <c r="B180" s="83" t="str">
        <f>IF(AND(Data!$N$20=1,Data!B178&lt;&gt;""),Data!B178,IF(AND(Data!$N$20=2,Data!C178&lt;&gt;""),Data!C178,IF(AND(Data!$N$20=3,Data!D178&lt;&gt;""),Data!D178,IF(AND(Data!$N$20=4,Data!E178&lt;&gt;""),Data!E178,IF(AND(Data!$N$20=5,Data!F178&lt;&gt;""),Data!F178,IF(AND(Data!$N$20=6,Data!G178&lt;&gt;""),Data!G178,IF(AND(Data!$N$20=7,Data!H178&lt;&gt;""),Data!H178,IF(AND(Data!$N$20=8,Data!I178&lt;&gt;""),Data!I178,IF(AND(Data!$N$20=9,Data!J178&lt;&gt;""),Data!J178,IF(AND(Data!$N$20=10,Data!K178&lt;&gt;""),Data!K178,""))))))))))</f>
        <v/>
      </c>
      <c r="C180" s="83" t="str">
        <f>IF(AND(Data!$N$27=1,Data!B178&lt;&gt;""),Data!B178,IF(AND(Data!$N$27=2,Data!C178&lt;&gt;""),Data!C178,IF(AND(Data!$N$27=3,Data!D178&lt;&gt;""),Data!D178,IF(AND(Data!$N$27=4,Data!E178&lt;&gt;""),Data!E178,IF(AND(Data!$N$27=5,Data!F178&lt;&gt;""),Data!F178,IF(AND(Data!$N$27=6,Data!G178&lt;&gt;""),Data!G178,IF(AND(Data!$N$27=7,Data!H178&lt;&gt;""),Data!H178,IF(AND(Data!$N$27=8,Data!I178&lt;&gt;""),Data!I178,IF(AND(Data!$N$27=9,Data!J178&lt;&gt;""),Data!J178,IF(AND(Data!$N$27=10,Data!K178&lt;&gt;""),Data!K178,""))))))))))</f>
        <v/>
      </c>
    </row>
    <row r="181" spans="2:3" x14ac:dyDescent="0.15">
      <c r="B181" s="83" t="str">
        <f>IF(AND(Data!$N$20=1,Data!B179&lt;&gt;""),Data!B179,IF(AND(Data!$N$20=2,Data!C179&lt;&gt;""),Data!C179,IF(AND(Data!$N$20=3,Data!D179&lt;&gt;""),Data!D179,IF(AND(Data!$N$20=4,Data!E179&lt;&gt;""),Data!E179,IF(AND(Data!$N$20=5,Data!F179&lt;&gt;""),Data!F179,IF(AND(Data!$N$20=6,Data!G179&lt;&gt;""),Data!G179,IF(AND(Data!$N$20=7,Data!H179&lt;&gt;""),Data!H179,IF(AND(Data!$N$20=8,Data!I179&lt;&gt;""),Data!I179,IF(AND(Data!$N$20=9,Data!J179&lt;&gt;""),Data!J179,IF(AND(Data!$N$20=10,Data!K179&lt;&gt;""),Data!K179,""))))))))))</f>
        <v/>
      </c>
      <c r="C181" s="83" t="str">
        <f>IF(AND(Data!$N$27=1,Data!B179&lt;&gt;""),Data!B179,IF(AND(Data!$N$27=2,Data!C179&lt;&gt;""),Data!C179,IF(AND(Data!$N$27=3,Data!D179&lt;&gt;""),Data!D179,IF(AND(Data!$N$27=4,Data!E179&lt;&gt;""),Data!E179,IF(AND(Data!$N$27=5,Data!F179&lt;&gt;""),Data!F179,IF(AND(Data!$N$27=6,Data!G179&lt;&gt;""),Data!G179,IF(AND(Data!$N$27=7,Data!H179&lt;&gt;""),Data!H179,IF(AND(Data!$N$27=8,Data!I179&lt;&gt;""),Data!I179,IF(AND(Data!$N$27=9,Data!J179&lt;&gt;""),Data!J179,IF(AND(Data!$N$27=10,Data!K179&lt;&gt;""),Data!K179,""))))))))))</f>
        <v/>
      </c>
    </row>
    <row r="182" spans="2:3" x14ac:dyDescent="0.15">
      <c r="B182" s="83" t="str">
        <f>IF(AND(Data!$N$20=1,Data!B180&lt;&gt;""),Data!B180,IF(AND(Data!$N$20=2,Data!C180&lt;&gt;""),Data!C180,IF(AND(Data!$N$20=3,Data!D180&lt;&gt;""),Data!D180,IF(AND(Data!$N$20=4,Data!E180&lt;&gt;""),Data!E180,IF(AND(Data!$N$20=5,Data!F180&lt;&gt;""),Data!F180,IF(AND(Data!$N$20=6,Data!G180&lt;&gt;""),Data!G180,IF(AND(Data!$N$20=7,Data!H180&lt;&gt;""),Data!H180,IF(AND(Data!$N$20=8,Data!I180&lt;&gt;""),Data!I180,IF(AND(Data!$N$20=9,Data!J180&lt;&gt;""),Data!J180,IF(AND(Data!$N$20=10,Data!K180&lt;&gt;""),Data!K180,""))))))))))</f>
        <v/>
      </c>
      <c r="C182" s="83" t="str">
        <f>IF(AND(Data!$N$27=1,Data!B180&lt;&gt;""),Data!B180,IF(AND(Data!$N$27=2,Data!C180&lt;&gt;""),Data!C180,IF(AND(Data!$N$27=3,Data!D180&lt;&gt;""),Data!D180,IF(AND(Data!$N$27=4,Data!E180&lt;&gt;""),Data!E180,IF(AND(Data!$N$27=5,Data!F180&lt;&gt;""),Data!F180,IF(AND(Data!$N$27=6,Data!G180&lt;&gt;""),Data!G180,IF(AND(Data!$N$27=7,Data!H180&lt;&gt;""),Data!H180,IF(AND(Data!$N$27=8,Data!I180&lt;&gt;""),Data!I180,IF(AND(Data!$N$27=9,Data!J180&lt;&gt;""),Data!J180,IF(AND(Data!$N$27=10,Data!K180&lt;&gt;""),Data!K180,""))))))))))</f>
        <v/>
      </c>
    </row>
    <row r="183" spans="2:3" x14ac:dyDescent="0.15">
      <c r="B183" s="83" t="str">
        <f>IF(AND(Data!$N$20=1,Data!B181&lt;&gt;""),Data!B181,IF(AND(Data!$N$20=2,Data!C181&lt;&gt;""),Data!C181,IF(AND(Data!$N$20=3,Data!D181&lt;&gt;""),Data!D181,IF(AND(Data!$N$20=4,Data!E181&lt;&gt;""),Data!E181,IF(AND(Data!$N$20=5,Data!F181&lt;&gt;""),Data!F181,IF(AND(Data!$N$20=6,Data!G181&lt;&gt;""),Data!G181,IF(AND(Data!$N$20=7,Data!H181&lt;&gt;""),Data!H181,IF(AND(Data!$N$20=8,Data!I181&lt;&gt;""),Data!I181,IF(AND(Data!$N$20=9,Data!J181&lt;&gt;""),Data!J181,IF(AND(Data!$N$20=10,Data!K181&lt;&gt;""),Data!K181,""))))))))))</f>
        <v/>
      </c>
      <c r="C183" s="83" t="str">
        <f>IF(AND(Data!$N$27=1,Data!B181&lt;&gt;""),Data!B181,IF(AND(Data!$N$27=2,Data!C181&lt;&gt;""),Data!C181,IF(AND(Data!$N$27=3,Data!D181&lt;&gt;""),Data!D181,IF(AND(Data!$N$27=4,Data!E181&lt;&gt;""),Data!E181,IF(AND(Data!$N$27=5,Data!F181&lt;&gt;""),Data!F181,IF(AND(Data!$N$27=6,Data!G181&lt;&gt;""),Data!G181,IF(AND(Data!$N$27=7,Data!H181&lt;&gt;""),Data!H181,IF(AND(Data!$N$27=8,Data!I181&lt;&gt;""),Data!I181,IF(AND(Data!$N$27=9,Data!J181&lt;&gt;""),Data!J181,IF(AND(Data!$N$27=10,Data!K181&lt;&gt;""),Data!K181,""))))))))))</f>
        <v/>
      </c>
    </row>
    <row r="184" spans="2:3" x14ac:dyDescent="0.15">
      <c r="B184" s="83" t="str">
        <f>IF(AND(Data!$N$20=1,Data!B182&lt;&gt;""),Data!B182,IF(AND(Data!$N$20=2,Data!C182&lt;&gt;""),Data!C182,IF(AND(Data!$N$20=3,Data!D182&lt;&gt;""),Data!D182,IF(AND(Data!$N$20=4,Data!E182&lt;&gt;""),Data!E182,IF(AND(Data!$N$20=5,Data!F182&lt;&gt;""),Data!F182,IF(AND(Data!$N$20=6,Data!G182&lt;&gt;""),Data!G182,IF(AND(Data!$N$20=7,Data!H182&lt;&gt;""),Data!H182,IF(AND(Data!$N$20=8,Data!I182&lt;&gt;""),Data!I182,IF(AND(Data!$N$20=9,Data!J182&lt;&gt;""),Data!J182,IF(AND(Data!$N$20=10,Data!K182&lt;&gt;""),Data!K182,""))))))))))</f>
        <v/>
      </c>
      <c r="C184" s="83" t="str">
        <f>IF(AND(Data!$N$27=1,Data!B182&lt;&gt;""),Data!B182,IF(AND(Data!$N$27=2,Data!C182&lt;&gt;""),Data!C182,IF(AND(Data!$N$27=3,Data!D182&lt;&gt;""),Data!D182,IF(AND(Data!$N$27=4,Data!E182&lt;&gt;""),Data!E182,IF(AND(Data!$N$27=5,Data!F182&lt;&gt;""),Data!F182,IF(AND(Data!$N$27=6,Data!G182&lt;&gt;""),Data!G182,IF(AND(Data!$N$27=7,Data!H182&lt;&gt;""),Data!H182,IF(AND(Data!$N$27=8,Data!I182&lt;&gt;""),Data!I182,IF(AND(Data!$N$27=9,Data!J182&lt;&gt;""),Data!J182,IF(AND(Data!$N$27=10,Data!K182&lt;&gt;""),Data!K182,""))))))))))</f>
        <v/>
      </c>
    </row>
    <row r="185" spans="2:3" x14ac:dyDescent="0.15">
      <c r="B185" s="83" t="str">
        <f>IF(AND(Data!$N$20=1,Data!B183&lt;&gt;""),Data!B183,IF(AND(Data!$N$20=2,Data!C183&lt;&gt;""),Data!C183,IF(AND(Data!$N$20=3,Data!D183&lt;&gt;""),Data!D183,IF(AND(Data!$N$20=4,Data!E183&lt;&gt;""),Data!E183,IF(AND(Data!$N$20=5,Data!F183&lt;&gt;""),Data!F183,IF(AND(Data!$N$20=6,Data!G183&lt;&gt;""),Data!G183,IF(AND(Data!$N$20=7,Data!H183&lt;&gt;""),Data!H183,IF(AND(Data!$N$20=8,Data!I183&lt;&gt;""),Data!I183,IF(AND(Data!$N$20=9,Data!J183&lt;&gt;""),Data!J183,IF(AND(Data!$N$20=10,Data!K183&lt;&gt;""),Data!K183,""))))))))))</f>
        <v/>
      </c>
      <c r="C185" s="83" t="str">
        <f>IF(AND(Data!$N$27=1,Data!B183&lt;&gt;""),Data!B183,IF(AND(Data!$N$27=2,Data!C183&lt;&gt;""),Data!C183,IF(AND(Data!$N$27=3,Data!D183&lt;&gt;""),Data!D183,IF(AND(Data!$N$27=4,Data!E183&lt;&gt;""),Data!E183,IF(AND(Data!$N$27=5,Data!F183&lt;&gt;""),Data!F183,IF(AND(Data!$N$27=6,Data!G183&lt;&gt;""),Data!G183,IF(AND(Data!$N$27=7,Data!H183&lt;&gt;""),Data!H183,IF(AND(Data!$N$27=8,Data!I183&lt;&gt;""),Data!I183,IF(AND(Data!$N$27=9,Data!J183&lt;&gt;""),Data!J183,IF(AND(Data!$N$27=10,Data!K183&lt;&gt;""),Data!K183,""))))))))))</f>
        <v/>
      </c>
    </row>
    <row r="186" spans="2:3" x14ac:dyDescent="0.15">
      <c r="B186" s="83" t="str">
        <f>IF(AND(Data!$N$20=1,Data!B184&lt;&gt;""),Data!B184,IF(AND(Data!$N$20=2,Data!C184&lt;&gt;""),Data!C184,IF(AND(Data!$N$20=3,Data!D184&lt;&gt;""),Data!D184,IF(AND(Data!$N$20=4,Data!E184&lt;&gt;""),Data!E184,IF(AND(Data!$N$20=5,Data!F184&lt;&gt;""),Data!F184,IF(AND(Data!$N$20=6,Data!G184&lt;&gt;""),Data!G184,IF(AND(Data!$N$20=7,Data!H184&lt;&gt;""),Data!H184,IF(AND(Data!$N$20=8,Data!I184&lt;&gt;""),Data!I184,IF(AND(Data!$N$20=9,Data!J184&lt;&gt;""),Data!J184,IF(AND(Data!$N$20=10,Data!K184&lt;&gt;""),Data!K184,""))))))))))</f>
        <v/>
      </c>
      <c r="C186" s="83" t="str">
        <f>IF(AND(Data!$N$27=1,Data!B184&lt;&gt;""),Data!B184,IF(AND(Data!$N$27=2,Data!C184&lt;&gt;""),Data!C184,IF(AND(Data!$N$27=3,Data!D184&lt;&gt;""),Data!D184,IF(AND(Data!$N$27=4,Data!E184&lt;&gt;""),Data!E184,IF(AND(Data!$N$27=5,Data!F184&lt;&gt;""),Data!F184,IF(AND(Data!$N$27=6,Data!G184&lt;&gt;""),Data!G184,IF(AND(Data!$N$27=7,Data!H184&lt;&gt;""),Data!H184,IF(AND(Data!$N$27=8,Data!I184&lt;&gt;""),Data!I184,IF(AND(Data!$N$27=9,Data!J184&lt;&gt;""),Data!J184,IF(AND(Data!$N$27=10,Data!K184&lt;&gt;""),Data!K184,""))))))))))</f>
        <v/>
      </c>
    </row>
    <row r="187" spans="2:3" x14ac:dyDescent="0.15">
      <c r="B187" s="83" t="str">
        <f>IF(AND(Data!$N$20=1,Data!B185&lt;&gt;""),Data!B185,IF(AND(Data!$N$20=2,Data!C185&lt;&gt;""),Data!C185,IF(AND(Data!$N$20=3,Data!D185&lt;&gt;""),Data!D185,IF(AND(Data!$N$20=4,Data!E185&lt;&gt;""),Data!E185,IF(AND(Data!$N$20=5,Data!F185&lt;&gt;""),Data!F185,IF(AND(Data!$N$20=6,Data!G185&lt;&gt;""),Data!G185,IF(AND(Data!$N$20=7,Data!H185&lt;&gt;""),Data!H185,IF(AND(Data!$N$20=8,Data!I185&lt;&gt;""),Data!I185,IF(AND(Data!$N$20=9,Data!J185&lt;&gt;""),Data!J185,IF(AND(Data!$N$20=10,Data!K185&lt;&gt;""),Data!K185,""))))))))))</f>
        <v/>
      </c>
      <c r="C187" s="83" t="str">
        <f>IF(AND(Data!$N$27=1,Data!B185&lt;&gt;""),Data!B185,IF(AND(Data!$N$27=2,Data!C185&lt;&gt;""),Data!C185,IF(AND(Data!$N$27=3,Data!D185&lt;&gt;""),Data!D185,IF(AND(Data!$N$27=4,Data!E185&lt;&gt;""),Data!E185,IF(AND(Data!$N$27=5,Data!F185&lt;&gt;""),Data!F185,IF(AND(Data!$N$27=6,Data!G185&lt;&gt;""),Data!G185,IF(AND(Data!$N$27=7,Data!H185&lt;&gt;""),Data!H185,IF(AND(Data!$N$27=8,Data!I185&lt;&gt;""),Data!I185,IF(AND(Data!$N$27=9,Data!J185&lt;&gt;""),Data!J185,IF(AND(Data!$N$27=10,Data!K185&lt;&gt;""),Data!K185,""))))))))))</f>
        <v/>
      </c>
    </row>
    <row r="188" spans="2:3" x14ac:dyDescent="0.15">
      <c r="B188" s="83" t="str">
        <f>IF(AND(Data!$N$20=1,Data!B186&lt;&gt;""),Data!B186,IF(AND(Data!$N$20=2,Data!C186&lt;&gt;""),Data!C186,IF(AND(Data!$N$20=3,Data!D186&lt;&gt;""),Data!D186,IF(AND(Data!$N$20=4,Data!E186&lt;&gt;""),Data!E186,IF(AND(Data!$N$20=5,Data!F186&lt;&gt;""),Data!F186,IF(AND(Data!$N$20=6,Data!G186&lt;&gt;""),Data!G186,IF(AND(Data!$N$20=7,Data!H186&lt;&gt;""),Data!H186,IF(AND(Data!$N$20=8,Data!I186&lt;&gt;""),Data!I186,IF(AND(Data!$N$20=9,Data!J186&lt;&gt;""),Data!J186,IF(AND(Data!$N$20=10,Data!K186&lt;&gt;""),Data!K186,""))))))))))</f>
        <v/>
      </c>
      <c r="C188" s="83" t="str">
        <f>IF(AND(Data!$N$27=1,Data!B186&lt;&gt;""),Data!B186,IF(AND(Data!$N$27=2,Data!C186&lt;&gt;""),Data!C186,IF(AND(Data!$N$27=3,Data!D186&lt;&gt;""),Data!D186,IF(AND(Data!$N$27=4,Data!E186&lt;&gt;""),Data!E186,IF(AND(Data!$N$27=5,Data!F186&lt;&gt;""),Data!F186,IF(AND(Data!$N$27=6,Data!G186&lt;&gt;""),Data!G186,IF(AND(Data!$N$27=7,Data!H186&lt;&gt;""),Data!H186,IF(AND(Data!$N$27=8,Data!I186&lt;&gt;""),Data!I186,IF(AND(Data!$N$27=9,Data!J186&lt;&gt;""),Data!J186,IF(AND(Data!$N$27=10,Data!K186&lt;&gt;""),Data!K186,""))))))))))</f>
        <v/>
      </c>
    </row>
    <row r="189" spans="2:3" x14ac:dyDescent="0.15">
      <c r="B189" s="83" t="str">
        <f>IF(AND(Data!$N$20=1,Data!B187&lt;&gt;""),Data!B187,IF(AND(Data!$N$20=2,Data!C187&lt;&gt;""),Data!C187,IF(AND(Data!$N$20=3,Data!D187&lt;&gt;""),Data!D187,IF(AND(Data!$N$20=4,Data!E187&lt;&gt;""),Data!E187,IF(AND(Data!$N$20=5,Data!F187&lt;&gt;""),Data!F187,IF(AND(Data!$N$20=6,Data!G187&lt;&gt;""),Data!G187,IF(AND(Data!$N$20=7,Data!H187&lt;&gt;""),Data!H187,IF(AND(Data!$N$20=8,Data!I187&lt;&gt;""),Data!I187,IF(AND(Data!$N$20=9,Data!J187&lt;&gt;""),Data!J187,IF(AND(Data!$N$20=10,Data!K187&lt;&gt;""),Data!K187,""))))))))))</f>
        <v/>
      </c>
      <c r="C189" s="83" t="str">
        <f>IF(AND(Data!$N$27=1,Data!B187&lt;&gt;""),Data!B187,IF(AND(Data!$N$27=2,Data!C187&lt;&gt;""),Data!C187,IF(AND(Data!$N$27=3,Data!D187&lt;&gt;""),Data!D187,IF(AND(Data!$N$27=4,Data!E187&lt;&gt;""),Data!E187,IF(AND(Data!$N$27=5,Data!F187&lt;&gt;""),Data!F187,IF(AND(Data!$N$27=6,Data!G187&lt;&gt;""),Data!G187,IF(AND(Data!$N$27=7,Data!H187&lt;&gt;""),Data!H187,IF(AND(Data!$N$27=8,Data!I187&lt;&gt;""),Data!I187,IF(AND(Data!$N$27=9,Data!J187&lt;&gt;""),Data!J187,IF(AND(Data!$N$27=10,Data!K187&lt;&gt;""),Data!K187,""))))))))))</f>
        <v/>
      </c>
    </row>
    <row r="190" spans="2:3" x14ac:dyDescent="0.15">
      <c r="B190" s="83" t="str">
        <f>IF(AND(Data!$N$20=1,Data!B188&lt;&gt;""),Data!B188,IF(AND(Data!$N$20=2,Data!C188&lt;&gt;""),Data!C188,IF(AND(Data!$N$20=3,Data!D188&lt;&gt;""),Data!D188,IF(AND(Data!$N$20=4,Data!E188&lt;&gt;""),Data!E188,IF(AND(Data!$N$20=5,Data!F188&lt;&gt;""),Data!F188,IF(AND(Data!$N$20=6,Data!G188&lt;&gt;""),Data!G188,IF(AND(Data!$N$20=7,Data!H188&lt;&gt;""),Data!H188,IF(AND(Data!$N$20=8,Data!I188&lt;&gt;""),Data!I188,IF(AND(Data!$N$20=9,Data!J188&lt;&gt;""),Data!J188,IF(AND(Data!$N$20=10,Data!K188&lt;&gt;""),Data!K188,""))))))))))</f>
        <v/>
      </c>
      <c r="C190" s="83" t="str">
        <f>IF(AND(Data!$N$27=1,Data!B188&lt;&gt;""),Data!B188,IF(AND(Data!$N$27=2,Data!C188&lt;&gt;""),Data!C188,IF(AND(Data!$N$27=3,Data!D188&lt;&gt;""),Data!D188,IF(AND(Data!$N$27=4,Data!E188&lt;&gt;""),Data!E188,IF(AND(Data!$N$27=5,Data!F188&lt;&gt;""),Data!F188,IF(AND(Data!$N$27=6,Data!G188&lt;&gt;""),Data!G188,IF(AND(Data!$N$27=7,Data!H188&lt;&gt;""),Data!H188,IF(AND(Data!$N$27=8,Data!I188&lt;&gt;""),Data!I188,IF(AND(Data!$N$27=9,Data!J188&lt;&gt;""),Data!J188,IF(AND(Data!$N$27=10,Data!K188&lt;&gt;""),Data!K188,""))))))))))</f>
        <v/>
      </c>
    </row>
    <row r="191" spans="2:3" x14ac:dyDescent="0.15">
      <c r="B191" s="83" t="str">
        <f>IF(AND(Data!$N$20=1,Data!B189&lt;&gt;""),Data!B189,IF(AND(Data!$N$20=2,Data!C189&lt;&gt;""),Data!C189,IF(AND(Data!$N$20=3,Data!D189&lt;&gt;""),Data!D189,IF(AND(Data!$N$20=4,Data!E189&lt;&gt;""),Data!E189,IF(AND(Data!$N$20=5,Data!F189&lt;&gt;""),Data!F189,IF(AND(Data!$N$20=6,Data!G189&lt;&gt;""),Data!G189,IF(AND(Data!$N$20=7,Data!H189&lt;&gt;""),Data!H189,IF(AND(Data!$N$20=8,Data!I189&lt;&gt;""),Data!I189,IF(AND(Data!$N$20=9,Data!J189&lt;&gt;""),Data!J189,IF(AND(Data!$N$20=10,Data!K189&lt;&gt;""),Data!K189,""))))))))))</f>
        <v/>
      </c>
      <c r="C191" s="83" t="str">
        <f>IF(AND(Data!$N$27=1,Data!B189&lt;&gt;""),Data!B189,IF(AND(Data!$N$27=2,Data!C189&lt;&gt;""),Data!C189,IF(AND(Data!$N$27=3,Data!D189&lt;&gt;""),Data!D189,IF(AND(Data!$N$27=4,Data!E189&lt;&gt;""),Data!E189,IF(AND(Data!$N$27=5,Data!F189&lt;&gt;""),Data!F189,IF(AND(Data!$N$27=6,Data!G189&lt;&gt;""),Data!G189,IF(AND(Data!$N$27=7,Data!H189&lt;&gt;""),Data!H189,IF(AND(Data!$N$27=8,Data!I189&lt;&gt;""),Data!I189,IF(AND(Data!$N$27=9,Data!J189&lt;&gt;""),Data!J189,IF(AND(Data!$N$27=10,Data!K189&lt;&gt;""),Data!K189,""))))))))))</f>
        <v/>
      </c>
    </row>
    <row r="192" spans="2:3" x14ac:dyDescent="0.15">
      <c r="B192" s="83" t="str">
        <f>IF(AND(Data!$N$20=1,Data!B190&lt;&gt;""),Data!B190,IF(AND(Data!$N$20=2,Data!C190&lt;&gt;""),Data!C190,IF(AND(Data!$N$20=3,Data!D190&lt;&gt;""),Data!D190,IF(AND(Data!$N$20=4,Data!E190&lt;&gt;""),Data!E190,IF(AND(Data!$N$20=5,Data!F190&lt;&gt;""),Data!F190,IF(AND(Data!$N$20=6,Data!G190&lt;&gt;""),Data!G190,IF(AND(Data!$N$20=7,Data!H190&lt;&gt;""),Data!H190,IF(AND(Data!$N$20=8,Data!I190&lt;&gt;""),Data!I190,IF(AND(Data!$N$20=9,Data!J190&lt;&gt;""),Data!J190,IF(AND(Data!$N$20=10,Data!K190&lt;&gt;""),Data!K190,""))))))))))</f>
        <v/>
      </c>
      <c r="C192" s="83" t="str">
        <f>IF(AND(Data!$N$27=1,Data!B190&lt;&gt;""),Data!B190,IF(AND(Data!$N$27=2,Data!C190&lt;&gt;""),Data!C190,IF(AND(Data!$N$27=3,Data!D190&lt;&gt;""),Data!D190,IF(AND(Data!$N$27=4,Data!E190&lt;&gt;""),Data!E190,IF(AND(Data!$N$27=5,Data!F190&lt;&gt;""),Data!F190,IF(AND(Data!$N$27=6,Data!G190&lt;&gt;""),Data!G190,IF(AND(Data!$N$27=7,Data!H190&lt;&gt;""),Data!H190,IF(AND(Data!$N$27=8,Data!I190&lt;&gt;""),Data!I190,IF(AND(Data!$N$27=9,Data!J190&lt;&gt;""),Data!J190,IF(AND(Data!$N$27=10,Data!K190&lt;&gt;""),Data!K190,""))))))))))</f>
        <v/>
      </c>
    </row>
    <row r="193" spans="2:3" x14ac:dyDescent="0.15">
      <c r="B193" s="83" t="str">
        <f>IF(AND(Data!$N$20=1,Data!B191&lt;&gt;""),Data!B191,IF(AND(Data!$N$20=2,Data!C191&lt;&gt;""),Data!C191,IF(AND(Data!$N$20=3,Data!D191&lt;&gt;""),Data!D191,IF(AND(Data!$N$20=4,Data!E191&lt;&gt;""),Data!E191,IF(AND(Data!$N$20=5,Data!F191&lt;&gt;""),Data!F191,IF(AND(Data!$N$20=6,Data!G191&lt;&gt;""),Data!G191,IF(AND(Data!$N$20=7,Data!H191&lt;&gt;""),Data!H191,IF(AND(Data!$N$20=8,Data!I191&lt;&gt;""),Data!I191,IF(AND(Data!$N$20=9,Data!J191&lt;&gt;""),Data!J191,IF(AND(Data!$N$20=10,Data!K191&lt;&gt;""),Data!K191,""))))))))))</f>
        <v/>
      </c>
      <c r="C193" s="83" t="str">
        <f>IF(AND(Data!$N$27=1,Data!B191&lt;&gt;""),Data!B191,IF(AND(Data!$N$27=2,Data!C191&lt;&gt;""),Data!C191,IF(AND(Data!$N$27=3,Data!D191&lt;&gt;""),Data!D191,IF(AND(Data!$N$27=4,Data!E191&lt;&gt;""),Data!E191,IF(AND(Data!$N$27=5,Data!F191&lt;&gt;""),Data!F191,IF(AND(Data!$N$27=6,Data!G191&lt;&gt;""),Data!G191,IF(AND(Data!$N$27=7,Data!H191&lt;&gt;""),Data!H191,IF(AND(Data!$N$27=8,Data!I191&lt;&gt;""),Data!I191,IF(AND(Data!$N$27=9,Data!J191&lt;&gt;""),Data!J191,IF(AND(Data!$N$27=10,Data!K191&lt;&gt;""),Data!K191,""))))))))))</f>
        <v/>
      </c>
    </row>
    <row r="194" spans="2:3" x14ac:dyDescent="0.15">
      <c r="B194" s="83" t="str">
        <f>IF(AND(Data!$N$20=1,Data!B192&lt;&gt;""),Data!B192,IF(AND(Data!$N$20=2,Data!C192&lt;&gt;""),Data!C192,IF(AND(Data!$N$20=3,Data!D192&lt;&gt;""),Data!D192,IF(AND(Data!$N$20=4,Data!E192&lt;&gt;""),Data!E192,IF(AND(Data!$N$20=5,Data!F192&lt;&gt;""),Data!F192,IF(AND(Data!$N$20=6,Data!G192&lt;&gt;""),Data!G192,IF(AND(Data!$N$20=7,Data!H192&lt;&gt;""),Data!H192,IF(AND(Data!$N$20=8,Data!I192&lt;&gt;""),Data!I192,IF(AND(Data!$N$20=9,Data!J192&lt;&gt;""),Data!J192,IF(AND(Data!$N$20=10,Data!K192&lt;&gt;""),Data!K192,""))))))))))</f>
        <v/>
      </c>
      <c r="C194" s="83" t="str">
        <f>IF(AND(Data!$N$27=1,Data!B192&lt;&gt;""),Data!B192,IF(AND(Data!$N$27=2,Data!C192&lt;&gt;""),Data!C192,IF(AND(Data!$N$27=3,Data!D192&lt;&gt;""),Data!D192,IF(AND(Data!$N$27=4,Data!E192&lt;&gt;""),Data!E192,IF(AND(Data!$N$27=5,Data!F192&lt;&gt;""),Data!F192,IF(AND(Data!$N$27=6,Data!G192&lt;&gt;""),Data!G192,IF(AND(Data!$N$27=7,Data!H192&lt;&gt;""),Data!H192,IF(AND(Data!$N$27=8,Data!I192&lt;&gt;""),Data!I192,IF(AND(Data!$N$27=9,Data!J192&lt;&gt;""),Data!J192,IF(AND(Data!$N$27=10,Data!K192&lt;&gt;""),Data!K192,""))))))))))</f>
        <v/>
      </c>
    </row>
    <row r="195" spans="2:3" x14ac:dyDescent="0.15">
      <c r="B195" s="83" t="str">
        <f>IF(AND(Data!$N$20=1,Data!B193&lt;&gt;""),Data!B193,IF(AND(Data!$N$20=2,Data!C193&lt;&gt;""),Data!C193,IF(AND(Data!$N$20=3,Data!D193&lt;&gt;""),Data!D193,IF(AND(Data!$N$20=4,Data!E193&lt;&gt;""),Data!E193,IF(AND(Data!$N$20=5,Data!F193&lt;&gt;""),Data!F193,IF(AND(Data!$N$20=6,Data!G193&lt;&gt;""),Data!G193,IF(AND(Data!$N$20=7,Data!H193&lt;&gt;""),Data!H193,IF(AND(Data!$N$20=8,Data!I193&lt;&gt;""),Data!I193,IF(AND(Data!$N$20=9,Data!J193&lt;&gt;""),Data!J193,IF(AND(Data!$N$20=10,Data!K193&lt;&gt;""),Data!K193,""))))))))))</f>
        <v/>
      </c>
      <c r="C195" s="83" t="str">
        <f>IF(AND(Data!$N$27=1,Data!B193&lt;&gt;""),Data!B193,IF(AND(Data!$N$27=2,Data!C193&lt;&gt;""),Data!C193,IF(AND(Data!$N$27=3,Data!D193&lt;&gt;""),Data!D193,IF(AND(Data!$N$27=4,Data!E193&lt;&gt;""),Data!E193,IF(AND(Data!$N$27=5,Data!F193&lt;&gt;""),Data!F193,IF(AND(Data!$N$27=6,Data!G193&lt;&gt;""),Data!G193,IF(AND(Data!$N$27=7,Data!H193&lt;&gt;""),Data!H193,IF(AND(Data!$N$27=8,Data!I193&lt;&gt;""),Data!I193,IF(AND(Data!$N$27=9,Data!J193&lt;&gt;""),Data!J193,IF(AND(Data!$N$27=10,Data!K193&lt;&gt;""),Data!K193,""))))))))))</f>
        <v/>
      </c>
    </row>
    <row r="196" spans="2:3" x14ac:dyDescent="0.15">
      <c r="B196" s="83" t="str">
        <f>IF(AND(Data!$N$20=1,Data!B194&lt;&gt;""),Data!B194,IF(AND(Data!$N$20=2,Data!C194&lt;&gt;""),Data!C194,IF(AND(Data!$N$20=3,Data!D194&lt;&gt;""),Data!D194,IF(AND(Data!$N$20=4,Data!E194&lt;&gt;""),Data!E194,IF(AND(Data!$N$20=5,Data!F194&lt;&gt;""),Data!F194,IF(AND(Data!$N$20=6,Data!G194&lt;&gt;""),Data!G194,IF(AND(Data!$N$20=7,Data!H194&lt;&gt;""),Data!H194,IF(AND(Data!$N$20=8,Data!I194&lt;&gt;""),Data!I194,IF(AND(Data!$N$20=9,Data!J194&lt;&gt;""),Data!J194,IF(AND(Data!$N$20=10,Data!K194&lt;&gt;""),Data!K194,""))))))))))</f>
        <v/>
      </c>
      <c r="C196" s="83" t="str">
        <f>IF(AND(Data!$N$27=1,Data!B194&lt;&gt;""),Data!B194,IF(AND(Data!$N$27=2,Data!C194&lt;&gt;""),Data!C194,IF(AND(Data!$N$27=3,Data!D194&lt;&gt;""),Data!D194,IF(AND(Data!$N$27=4,Data!E194&lt;&gt;""),Data!E194,IF(AND(Data!$N$27=5,Data!F194&lt;&gt;""),Data!F194,IF(AND(Data!$N$27=6,Data!G194&lt;&gt;""),Data!G194,IF(AND(Data!$N$27=7,Data!H194&lt;&gt;""),Data!H194,IF(AND(Data!$N$27=8,Data!I194&lt;&gt;""),Data!I194,IF(AND(Data!$N$27=9,Data!J194&lt;&gt;""),Data!J194,IF(AND(Data!$N$27=10,Data!K194&lt;&gt;""),Data!K194,""))))))))))</f>
        <v/>
      </c>
    </row>
    <row r="197" spans="2:3" x14ac:dyDescent="0.15">
      <c r="B197" s="83" t="str">
        <f>IF(AND(Data!$N$20=1,Data!B195&lt;&gt;""),Data!B195,IF(AND(Data!$N$20=2,Data!C195&lt;&gt;""),Data!C195,IF(AND(Data!$N$20=3,Data!D195&lt;&gt;""),Data!D195,IF(AND(Data!$N$20=4,Data!E195&lt;&gt;""),Data!E195,IF(AND(Data!$N$20=5,Data!F195&lt;&gt;""),Data!F195,IF(AND(Data!$N$20=6,Data!G195&lt;&gt;""),Data!G195,IF(AND(Data!$N$20=7,Data!H195&lt;&gt;""),Data!H195,IF(AND(Data!$N$20=8,Data!I195&lt;&gt;""),Data!I195,IF(AND(Data!$N$20=9,Data!J195&lt;&gt;""),Data!J195,IF(AND(Data!$N$20=10,Data!K195&lt;&gt;""),Data!K195,""))))))))))</f>
        <v/>
      </c>
      <c r="C197" s="83" t="str">
        <f>IF(AND(Data!$N$27=1,Data!B195&lt;&gt;""),Data!B195,IF(AND(Data!$N$27=2,Data!C195&lt;&gt;""),Data!C195,IF(AND(Data!$N$27=3,Data!D195&lt;&gt;""),Data!D195,IF(AND(Data!$N$27=4,Data!E195&lt;&gt;""),Data!E195,IF(AND(Data!$N$27=5,Data!F195&lt;&gt;""),Data!F195,IF(AND(Data!$N$27=6,Data!G195&lt;&gt;""),Data!G195,IF(AND(Data!$N$27=7,Data!H195&lt;&gt;""),Data!H195,IF(AND(Data!$N$27=8,Data!I195&lt;&gt;""),Data!I195,IF(AND(Data!$N$27=9,Data!J195&lt;&gt;""),Data!J195,IF(AND(Data!$N$27=10,Data!K195&lt;&gt;""),Data!K195,""))))))))))</f>
        <v/>
      </c>
    </row>
    <row r="198" spans="2:3" x14ac:dyDescent="0.15">
      <c r="B198" s="83" t="str">
        <f>IF(AND(Data!$N$20=1,Data!B196&lt;&gt;""),Data!B196,IF(AND(Data!$N$20=2,Data!C196&lt;&gt;""),Data!C196,IF(AND(Data!$N$20=3,Data!D196&lt;&gt;""),Data!D196,IF(AND(Data!$N$20=4,Data!E196&lt;&gt;""),Data!E196,IF(AND(Data!$N$20=5,Data!F196&lt;&gt;""),Data!F196,IF(AND(Data!$N$20=6,Data!G196&lt;&gt;""),Data!G196,IF(AND(Data!$N$20=7,Data!H196&lt;&gt;""),Data!H196,IF(AND(Data!$N$20=8,Data!I196&lt;&gt;""),Data!I196,IF(AND(Data!$N$20=9,Data!J196&lt;&gt;""),Data!J196,IF(AND(Data!$N$20=10,Data!K196&lt;&gt;""),Data!K196,""))))))))))</f>
        <v/>
      </c>
      <c r="C198" s="83" t="str">
        <f>IF(AND(Data!$N$27=1,Data!B196&lt;&gt;""),Data!B196,IF(AND(Data!$N$27=2,Data!C196&lt;&gt;""),Data!C196,IF(AND(Data!$N$27=3,Data!D196&lt;&gt;""),Data!D196,IF(AND(Data!$N$27=4,Data!E196&lt;&gt;""),Data!E196,IF(AND(Data!$N$27=5,Data!F196&lt;&gt;""),Data!F196,IF(AND(Data!$N$27=6,Data!G196&lt;&gt;""),Data!G196,IF(AND(Data!$N$27=7,Data!H196&lt;&gt;""),Data!H196,IF(AND(Data!$N$27=8,Data!I196&lt;&gt;""),Data!I196,IF(AND(Data!$N$27=9,Data!J196&lt;&gt;""),Data!J196,IF(AND(Data!$N$27=10,Data!K196&lt;&gt;""),Data!K196,""))))))))))</f>
        <v/>
      </c>
    </row>
    <row r="199" spans="2:3" x14ac:dyDescent="0.15">
      <c r="B199" s="83" t="str">
        <f>IF(AND(Data!$N$20=1,Data!B197&lt;&gt;""),Data!B197,IF(AND(Data!$N$20=2,Data!C197&lt;&gt;""),Data!C197,IF(AND(Data!$N$20=3,Data!D197&lt;&gt;""),Data!D197,IF(AND(Data!$N$20=4,Data!E197&lt;&gt;""),Data!E197,IF(AND(Data!$N$20=5,Data!F197&lt;&gt;""),Data!F197,IF(AND(Data!$N$20=6,Data!G197&lt;&gt;""),Data!G197,IF(AND(Data!$N$20=7,Data!H197&lt;&gt;""),Data!H197,IF(AND(Data!$N$20=8,Data!I197&lt;&gt;""),Data!I197,IF(AND(Data!$N$20=9,Data!J197&lt;&gt;""),Data!J197,IF(AND(Data!$N$20=10,Data!K197&lt;&gt;""),Data!K197,""))))))))))</f>
        <v/>
      </c>
      <c r="C199" s="83" t="str">
        <f>IF(AND(Data!$N$27=1,Data!B197&lt;&gt;""),Data!B197,IF(AND(Data!$N$27=2,Data!C197&lt;&gt;""),Data!C197,IF(AND(Data!$N$27=3,Data!D197&lt;&gt;""),Data!D197,IF(AND(Data!$N$27=4,Data!E197&lt;&gt;""),Data!E197,IF(AND(Data!$N$27=5,Data!F197&lt;&gt;""),Data!F197,IF(AND(Data!$N$27=6,Data!G197&lt;&gt;""),Data!G197,IF(AND(Data!$N$27=7,Data!H197&lt;&gt;""),Data!H197,IF(AND(Data!$N$27=8,Data!I197&lt;&gt;""),Data!I197,IF(AND(Data!$N$27=9,Data!J197&lt;&gt;""),Data!J197,IF(AND(Data!$N$27=10,Data!K197&lt;&gt;""),Data!K197,""))))))))))</f>
        <v/>
      </c>
    </row>
    <row r="200" spans="2:3" x14ac:dyDescent="0.15">
      <c r="B200" s="83" t="str">
        <f>IF(AND(Data!$N$20=1,Data!B198&lt;&gt;""),Data!B198,IF(AND(Data!$N$20=2,Data!C198&lt;&gt;""),Data!C198,IF(AND(Data!$N$20=3,Data!D198&lt;&gt;""),Data!D198,IF(AND(Data!$N$20=4,Data!E198&lt;&gt;""),Data!E198,IF(AND(Data!$N$20=5,Data!F198&lt;&gt;""),Data!F198,IF(AND(Data!$N$20=6,Data!G198&lt;&gt;""),Data!G198,IF(AND(Data!$N$20=7,Data!H198&lt;&gt;""),Data!H198,IF(AND(Data!$N$20=8,Data!I198&lt;&gt;""),Data!I198,IF(AND(Data!$N$20=9,Data!J198&lt;&gt;""),Data!J198,IF(AND(Data!$N$20=10,Data!K198&lt;&gt;""),Data!K198,""))))))))))</f>
        <v/>
      </c>
      <c r="C200" s="83" t="str">
        <f>IF(AND(Data!$N$27=1,Data!B198&lt;&gt;""),Data!B198,IF(AND(Data!$N$27=2,Data!C198&lt;&gt;""),Data!C198,IF(AND(Data!$N$27=3,Data!D198&lt;&gt;""),Data!D198,IF(AND(Data!$N$27=4,Data!E198&lt;&gt;""),Data!E198,IF(AND(Data!$N$27=5,Data!F198&lt;&gt;""),Data!F198,IF(AND(Data!$N$27=6,Data!G198&lt;&gt;""),Data!G198,IF(AND(Data!$N$27=7,Data!H198&lt;&gt;""),Data!H198,IF(AND(Data!$N$27=8,Data!I198&lt;&gt;""),Data!I198,IF(AND(Data!$N$27=9,Data!J198&lt;&gt;""),Data!J198,IF(AND(Data!$N$27=10,Data!K198&lt;&gt;""),Data!K198,""))))))))))</f>
        <v/>
      </c>
    </row>
    <row r="201" spans="2:3" x14ac:dyDescent="0.15">
      <c r="B201" s="83" t="str">
        <f>IF(AND(Data!$N$20=1,Data!B199&lt;&gt;""),Data!B199,IF(AND(Data!$N$20=2,Data!C199&lt;&gt;""),Data!C199,IF(AND(Data!$N$20=3,Data!D199&lt;&gt;""),Data!D199,IF(AND(Data!$N$20=4,Data!E199&lt;&gt;""),Data!E199,IF(AND(Data!$N$20=5,Data!F199&lt;&gt;""),Data!F199,IF(AND(Data!$N$20=6,Data!G199&lt;&gt;""),Data!G199,IF(AND(Data!$N$20=7,Data!H199&lt;&gt;""),Data!H199,IF(AND(Data!$N$20=8,Data!I199&lt;&gt;""),Data!I199,IF(AND(Data!$N$20=9,Data!J199&lt;&gt;""),Data!J199,IF(AND(Data!$N$20=10,Data!K199&lt;&gt;""),Data!K199,""))))))))))</f>
        <v/>
      </c>
      <c r="C201" s="83" t="str">
        <f>IF(AND(Data!$N$27=1,Data!B199&lt;&gt;""),Data!B199,IF(AND(Data!$N$27=2,Data!C199&lt;&gt;""),Data!C199,IF(AND(Data!$N$27=3,Data!D199&lt;&gt;""),Data!D199,IF(AND(Data!$N$27=4,Data!E199&lt;&gt;""),Data!E199,IF(AND(Data!$N$27=5,Data!F199&lt;&gt;""),Data!F199,IF(AND(Data!$N$27=6,Data!G199&lt;&gt;""),Data!G199,IF(AND(Data!$N$27=7,Data!H199&lt;&gt;""),Data!H199,IF(AND(Data!$N$27=8,Data!I199&lt;&gt;""),Data!I199,IF(AND(Data!$N$27=9,Data!J199&lt;&gt;""),Data!J199,IF(AND(Data!$N$27=10,Data!K199&lt;&gt;""),Data!K199,""))))))))))</f>
        <v/>
      </c>
    </row>
    <row r="202" spans="2:3" x14ac:dyDescent="0.15">
      <c r="B202" s="83" t="str">
        <f>IF(AND(Data!$N$20=1,Data!B200&lt;&gt;""),Data!B200,IF(AND(Data!$N$20=2,Data!C200&lt;&gt;""),Data!C200,IF(AND(Data!$N$20=3,Data!D200&lt;&gt;""),Data!D200,IF(AND(Data!$N$20=4,Data!E200&lt;&gt;""),Data!E200,IF(AND(Data!$N$20=5,Data!F200&lt;&gt;""),Data!F200,IF(AND(Data!$N$20=6,Data!G200&lt;&gt;""),Data!G200,IF(AND(Data!$N$20=7,Data!H200&lt;&gt;""),Data!H200,IF(AND(Data!$N$20=8,Data!I200&lt;&gt;""),Data!I200,IF(AND(Data!$N$20=9,Data!J200&lt;&gt;""),Data!J200,IF(AND(Data!$N$20=10,Data!K200&lt;&gt;""),Data!K200,""))))))))))</f>
        <v/>
      </c>
      <c r="C202" s="83" t="str">
        <f>IF(AND(Data!$N$27=1,Data!B200&lt;&gt;""),Data!B200,IF(AND(Data!$N$27=2,Data!C200&lt;&gt;""),Data!C200,IF(AND(Data!$N$27=3,Data!D200&lt;&gt;""),Data!D200,IF(AND(Data!$N$27=4,Data!E200&lt;&gt;""),Data!E200,IF(AND(Data!$N$27=5,Data!F200&lt;&gt;""),Data!F200,IF(AND(Data!$N$27=6,Data!G200&lt;&gt;""),Data!G200,IF(AND(Data!$N$27=7,Data!H200&lt;&gt;""),Data!H200,IF(AND(Data!$N$27=8,Data!I200&lt;&gt;""),Data!I200,IF(AND(Data!$N$27=9,Data!J200&lt;&gt;""),Data!J200,IF(AND(Data!$N$27=10,Data!K200&lt;&gt;""),Data!K200,""))))))))))</f>
        <v/>
      </c>
    </row>
    <row r="203" spans="2:3" x14ac:dyDescent="0.15">
      <c r="B203" s="83" t="str">
        <f>IF(AND(Data!$N$20=1,Data!B201&lt;&gt;""),Data!B201,IF(AND(Data!$N$20=2,Data!C201&lt;&gt;""),Data!C201,IF(AND(Data!$N$20=3,Data!D201&lt;&gt;""),Data!D201,IF(AND(Data!$N$20=4,Data!E201&lt;&gt;""),Data!E201,IF(AND(Data!$N$20=5,Data!F201&lt;&gt;""),Data!F201,IF(AND(Data!$N$20=6,Data!G201&lt;&gt;""),Data!G201,IF(AND(Data!$N$20=7,Data!H201&lt;&gt;""),Data!H201,IF(AND(Data!$N$20=8,Data!I201&lt;&gt;""),Data!I201,IF(AND(Data!$N$20=9,Data!J201&lt;&gt;""),Data!J201,IF(AND(Data!$N$20=10,Data!K201&lt;&gt;""),Data!K201,""))))))))))</f>
        <v/>
      </c>
      <c r="C203" s="83" t="str">
        <f>IF(AND(Data!$N$27=1,Data!B201&lt;&gt;""),Data!B201,IF(AND(Data!$N$27=2,Data!C201&lt;&gt;""),Data!C201,IF(AND(Data!$N$27=3,Data!D201&lt;&gt;""),Data!D201,IF(AND(Data!$N$27=4,Data!E201&lt;&gt;""),Data!E201,IF(AND(Data!$N$27=5,Data!F201&lt;&gt;""),Data!F201,IF(AND(Data!$N$27=6,Data!G201&lt;&gt;""),Data!G201,IF(AND(Data!$N$27=7,Data!H201&lt;&gt;""),Data!H201,IF(AND(Data!$N$27=8,Data!I201&lt;&gt;""),Data!I201,IF(AND(Data!$N$27=9,Data!J201&lt;&gt;""),Data!J201,IF(AND(Data!$N$27=10,Data!K201&lt;&gt;""),Data!K201,""))))))))))</f>
        <v/>
      </c>
    </row>
    <row r="204" spans="2:3" x14ac:dyDescent="0.15">
      <c r="B204" s="83" t="str">
        <f>IF(AND(Data!$N$20=1,Data!B202&lt;&gt;""),Data!B202,IF(AND(Data!$N$20=2,Data!C202&lt;&gt;""),Data!C202,IF(AND(Data!$N$20=3,Data!D202&lt;&gt;""),Data!D202,IF(AND(Data!$N$20=4,Data!E202&lt;&gt;""),Data!E202,IF(AND(Data!$N$20=5,Data!F202&lt;&gt;""),Data!F202,IF(AND(Data!$N$20=6,Data!G202&lt;&gt;""),Data!G202,IF(AND(Data!$N$20=7,Data!H202&lt;&gt;""),Data!H202,IF(AND(Data!$N$20=8,Data!I202&lt;&gt;""),Data!I202,IF(AND(Data!$N$20=9,Data!J202&lt;&gt;""),Data!J202,IF(AND(Data!$N$20=10,Data!K202&lt;&gt;""),Data!K202,""))))))))))</f>
        <v/>
      </c>
      <c r="C204" s="83" t="str">
        <f>IF(AND(Data!$N$27=1,Data!B202&lt;&gt;""),Data!B202,IF(AND(Data!$N$27=2,Data!C202&lt;&gt;""),Data!C202,IF(AND(Data!$N$27=3,Data!D202&lt;&gt;""),Data!D202,IF(AND(Data!$N$27=4,Data!E202&lt;&gt;""),Data!E202,IF(AND(Data!$N$27=5,Data!F202&lt;&gt;""),Data!F202,IF(AND(Data!$N$27=6,Data!G202&lt;&gt;""),Data!G202,IF(AND(Data!$N$27=7,Data!H202&lt;&gt;""),Data!H202,IF(AND(Data!$N$27=8,Data!I202&lt;&gt;""),Data!I202,IF(AND(Data!$N$27=9,Data!J202&lt;&gt;""),Data!J202,IF(AND(Data!$N$27=10,Data!K202&lt;&gt;""),Data!K202,""))))))))))</f>
        <v/>
      </c>
    </row>
    <row r="205" spans="2:3" x14ac:dyDescent="0.15">
      <c r="B205" s="83" t="str">
        <f>IF(AND(Data!$N$20=1,Data!B203&lt;&gt;""),Data!B203,IF(AND(Data!$N$20=2,Data!C203&lt;&gt;""),Data!C203,IF(AND(Data!$N$20=3,Data!D203&lt;&gt;""),Data!D203,IF(AND(Data!$N$20=4,Data!E203&lt;&gt;""),Data!E203,IF(AND(Data!$N$20=5,Data!F203&lt;&gt;""),Data!F203,IF(AND(Data!$N$20=6,Data!G203&lt;&gt;""),Data!G203,IF(AND(Data!$N$20=7,Data!H203&lt;&gt;""),Data!H203,IF(AND(Data!$N$20=8,Data!I203&lt;&gt;""),Data!I203,IF(AND(Data!$N$20=9,Data!J203&lt;&gt;""),Data!J203,IF(AND(Data!$N$20=10,Data!K203&lt;&gt;""),Data!K203,""))))))))))</f>
        <v/>
      </c>
      <c r="C205" s="83" t="str">
        <f>IF(AND(Data!$N$27=1,Data!B203&lt;&gt;""),Data!B203,IF(AND(Data!$N$27=2,Data!C203&lt;&gt;""),Data!C203,IF(AND(Data!$N$27=3,Data!D203&lt;&gt;""),Data!D203,IF(AND(Data!$N$27=4,Data!E203&lt;&gt;""),Data!E203,IF(AND(Data!$N$27=5,Data!F203&lt;&gt;""),Data!F203,IF(AND(Data!$N$27=6,Data!G203&lt;&gt;""),Data!G203,IF(AND(Data!$N$27=7,Data!H203&lt;&gt;""),Data!H203,IF(AND(Data!$N$27=8,Data!I203&lt;&gt;""),Data!I203,IF(AND(Data!$N$27=9,Data!J203&lt;&gt;""),Data!J203,IF(AND(Data!$N$27=10,Data!K203&lt;&gt;""),Data!K203,""))))))))))</f>
        <v/>
      </c>
    </row>
    <row r="206" spans="2:3" x14ac:dyDescent="0.15">
      <c r="B206" s="83" t="str">
        <f>IF(AND(Data!$N$20=1,Data!B204&lt;&gt;""),Data!B204,IF(AND(Data!$N$20=2,Data!C204&lt;&gt;""),Data!C204,IF(AND(Data!$N$20=3,Data!D204&lt;&gt;""),Data!D204,IF(AND(Data!$N$20=4,Data!E204&lt;&gt;""),Data!E204,IF(AND(Data!$N$20=5,Data!F204&lt;&gt;""),Data!F204,IF(AND(Data!$N$20=6,Data!G204&lt;&gt;""),Data!G204,IF(AND(Data!$N$20=7,Data!H204&lt;&gt;""),Data!H204,IF(AND(Data!$N$20=8,Data!I204&lt;&gt;""),Data!I204,IF(AND(Data!$N$20=9,Data!J204&lt;&gt;""),Data!J204,IF(AND(Data!$N$20=10,Data!K204&lt;&gt;""),Data!K204,""))))))))))</f>
        <v/>
      </c>
      <c r="C206" s="83" t="str">
        <f>IF(AND(Data!$N$27=1,Data!B204&lt;&gt;""),Data!B204,IF(AND(Data!$N$27=2,Data!C204&lt;&gt;""),Data!C204,IF(AND(Data!$N$27=3,Data!D204&lt;&gt;""),Data!D204,IF(AND(Data!$N$27=4,Data!E204&lt;&gt;""),Data!E204,IF(AND(Data!$N$27=5,Data!F204&lt;&gt;""),Data!F204,IF(AND(Data!$N$27=6,Data!G204&lt;&gt;""),Data!G204,IF(AND(Data!$N$27=7,Data!H204&lt;&gt;""),Data!H204,IF(AND(Data!$N$27=8,Data!I204&lt;&gt;""),Data!I204,IF(AND(Data!$N$27=9,Data!J204&lt;&gt;""),Data!J204,IF(AND(Data!$N$27=10,Data!K204&lt;&gt;""),Data!K204,""))))))))))</f>
        <v/>
      </c>
    </row>
    <row r="207" spans="2:3" x14ac:dyDescent="0.15">
      <c r="B207" s="83" t="str">
        <f>IF(AND(Data!$N$20=1,Data!B205&lt;&gt;""),Data!B205,IF(AND(Data!$N$20=2,Data!C205&lt;&gt;""),Data!C205,IF(AND(Data!$N$20=3,Data!D205&lt;&gt;""),Data!D205,IF(AND(Data!$N$20=4,Data!E205&lt;&gt;""),Data!E205,IF(AND(Data!$N$20=5,Data!F205&lt;&gt;""),Data!F205,IF(AND(Data!$N$20=6,Data!G205&lt;&gt;""),Data!G205,IF(AND(Data!$N$20=7,Data!H205&lt;&gt;""),Data!H205,IF(AND(Data!$N$20=8,Data!I205&lt;&gt;""),Data!I205,IF(AND(Data!$N$20=9,Data!J205&lt;&gt;""),Data!J205,IF(AND(Data!$N$20=10,Data!K205&lt;&gt;""),Data!K205,""))))))))))</f>
        <v/>
      </c>
      <c r="C207" s="83" t="str">
        <f>IF(AND(Data!$N$27=1,Data!B205&lt;&gt;""),Data!B205,IF(AND(Data!$N$27=2,Data!C205&lt;&gt;""),Data!C205,IF(AND(Data!$N$27=3,Data!D205&lt;&gt;""),Data!D205,IF(AND(Data!$N$27=4,Data!E205&lt;&gt;""),Data!E205,IF(AND(Data!$N$27=5,Data!F205&lt;&gt;""),Data!F205,IF(AND(Data!$N$27=6,Data!G205&lt;&gt;""),Data!G205,IF(AND(Data!$N$27=7,Data!H205&lt;&gt;""),Data!H205,IF(AND(Data!$N$27=8,Data!I205&lt;&gt;""),Data!I205,IF(AND(Data!$N$27=9,Data!J205&lt;&gt;""),Data!J205,IF(AND(Data!$N$27=10,Data!K205&lt;&gt;""),Data!K205,""))))))))))</f>
        <v/>
      </c>
    </row>
    <row r="208" spans="2:3" x14ac:dyDescent="0.15">
      <c r="B208" s="83" t="str">
        <f>IF(AND(Data!$N$20=1,Data!B206&lt;&gt;""),Data!B206,IF(AND(Data!$N$20=2,Data!C206&lt;&gt;""),Data!C206,IF(AND(Data!$N$20=3,Data!D206&lt;&gt;""),Data!D206,IF(AND(Data!$N$20=4,Data!E206&lt;&gt;""),Data!E206,IF(AND(Data!$N$20=5,Data!F206&lt;&gt;""),Data!F206,IF(AND(Data!$N$20=6,Data!G206&lt;&gt;""),Data!G206,IF(AND(Data!$N$20=7,Data!H206&lt;&gt;""),Data!H206,IF(AND(Data!$N$20=8,Data!I206&lt;&gt;""),Data!I206,IF(AND(Data!$N$20=9,Data!J206&lt;&gt;""),Data!J206,IF(AND(Data!$N$20=10,Data!K206&lt;&gt;""),Data!K206,""))))))))))</f>
        <v/>
      </c>
      <c r="C208" s="83" t="str">
        <f>IF(AND(Data!$N$27=1,Data!B206&lt;&gt;""),Data!B206,IF(AND(Data!$N$27=2,Data!C206&lt;&gt;""),Data!C206,IF(AND(Data!$N$27=3,Data!D206&lt;&gt;""),Data!D206,IF(AND(Data!$N$27=4,Data!E206&lt;&gt;""),Data!E206,IF(AND(Data!$N$27=5,Data!F206&lt;&gt;""),Data!F206,IF(AND(Data!$N$27=6,Data!G206&lt;&gt;""),Data!G206,IF(AND(Data!$N$27=7,Data!H206&lt;&gt;""),Data!H206,IF(AND(Data!$N$27=8,Data!I206&lt;&gt;""),Data!I206,IF(AND(Data!$N$27=9,Data!J206&lt;&gt;""),Data!J206,IF(AND(Data!$N$27=10,Data!K206&lt;&gt;""),Data!K206,""))))))))))</f>
        <v/>
      </c>
    </row>
    <row r="209" spans="2:3" x14ac:dyDescent="0.15">
      <c r="B209" s="83" t="str">
        <f>IF(AND(Data!$N$20=1,Data!B207&lt;&gt;""),Data!B207,IF(AND(Data!$N$20=2,Data!C207&lt;&gt;""),Data!C207,IF(AND(Data!$N$20=3,Data!D207&lt;&gt;""),Data!D207,IF(AND(Data!$N$20=4,Data!E207&lt;&gt;""),Data!E207,IF(AND(Data!$N$20=5,Data!F207&lt;&gt;""),Data!F207,IF(AND(Data!$N$20=6,Data!G207&lt;&gt;""),Data!G207,IF(AND(Data!$N$20=7,Data!H207&lt;&gt;""),Data!H207,IF(AND(Data!$N$20=8,Data!I207&lt;&gt;""),Data!I207,IF(AND(Data!$N$20=9,Data!J207&lt;&gt;""),Data!J207,IF(AND(Data!$N$20=10,Data!K207&lt;&gt;""),Data!K207,""))))))))))</f>
        <v/>
      </c>
      <c r="C209" s="83" t="str">
        <f>IF(AND(Data!$N$27=1,Data!B207&lt;&gt;""),Data!B207,IF(AND(Data!$N$27=2,Data!C207&lt;&gt;""),Data!C207,IF(AND(Data!$N$27=3,Data!D207&lt;&gt;""),Data!D207,IF(AND(Data!$N$27=4,Data!E207&lt;&gt;""),Data!E207,IF(AND(Data!$N$27=5,Data!F207&lt;&gt;""),Data!F207,IF(AND(Data!$N$27=6,Data!G207&lt;&gt;""),Data!G207,IF(AND(Data!$N$27=7,Data!H207&lt;&gt;""),Data!H207,IF(AND(Data!$N$27=8,Data!I207&lt;&gt;""),Data!I207,IF(AND(Data!$N$27=9,Data!J207&lt;&gt;""),Data!J207,IF(AND(Data!$N$27=10,Data!K207&lt;&gt;""),Data!K207,""))))))))))</f>
        <v/>
      </c>
    </row>
    <row r="210" spans="2:3" x14ac:dyDescent="0.15">
      <c r="B210" s="83" t="str">
        <f>IF(AND(Data!$N$20=1,Data!B208&lt;&gt;""),Data!B208,IF(AND(Data!$N$20=2,Data!C208&lt;&gt;""),Data!C208,IF(AND(Data!$N$20=3,Data!D208&lt;&gt;""),Data!D208,IF(AND(Data!$N$20=4,Data!E208&lt;&gt;""),Data!E208,IF(AND(Data!$N$20=5,Data!F208&lt;&gt;""),Data!F208,IF(AND(Data!$N$20=6,Data!G208&lt;&gt;""),Data!G208,IF(AND(Data!$N$20=7,Data!H208&lt;&gt;""),Data!H208,IF(AND(Data!$N$20=8,Data!I208&lt;&gt;""),Data!I208,IF(AND(Data!$N$20=9,Data!J208&lt;&gt;""),Data!J208,IF(AND(Data!$N$20=10,Data!K208&lt;&gt;""),Data!K208,""))))))))))</f>
        <v/>
      </c>
      <c r="C210" s="83" t="str">
        <f>IF(AND(Data!$N$27=1,Data!B208&lt;&gt;""),Data!B208,IF(AND(Data!$N$27=2,Data!C208&lt;&gt;""),Data!C208,IF(AND(Data!$N$27=3,Data!D208&lt;&gt;""),Data!D208,IF(AND(Data!$N$27=4,Data!E208&lt;&gt;""),Data!E208,IF(AND(Data!$N$27=5,Data!F208&lt;&gt;""),Data!F208,IF(AND(Data!$N$27=6,Data!G208&lt;&gt;""),Data!G208,IF(AND(Data!$N$27=7,Data!H208&lt;&gt;""),Data!H208,IF(AND(Data!$N$27=8,Data!I208&lt;&gt;""),Data!I208,IF(AND(Data!$N$27=9,Data!J208&lt;&gt;""),Data!J208,IF(AND(Data!$N$27=10,Data!K208&lt;&gt;""),Data!K208,""))))))))))</f>
        <v/>
      </c>
    </row>
    <row r="211" spans="2:3" x14ac:dyDescent="0.15">
      <c r="B211" s="83" t="str">
        <f>IF(AND(Data!$N$20=1,Data!B209&lt;&gt;""),Data!B209,IF(AND(Data!$N$20=2,Data!C209&lt;&gt;""),Data!C209,IF(AND(Data!$N$20=3,Data!D209&lt;&gt;""),Data!D209,IF(AND(Data!$N$20=4,Data!E209&lt;&gt;""),Data!E209,IF(AND(Data!$N$20=5,Data!F209&lt;&gt;""),Data!F209,IF(AND(Data!$N$20=6,Data!G209&lt;&gt;""),Data!G209,IF(AND(Data!$N$20=7,Data!H209&lt;&gt;""),Data!H209,IF(AND(Data!$N$20=8,Data!I209&lt;&gt;""),Data!I209,IF(AND(Data!$N$20=9,Data!J209&lt;&gt;""),Data!J209,IF(AND(Data!$N$20=10,Data!K209&lt;&gt;""),Data!K209,""))))))))))</f>
        <v/>
      </c>
      <c r="C211" s="83" t="str">
        <f>IF(AND(Data!$N$27=1,Data!B209&lt;&gt;""),Data!B209,IF(AND(Data!$N$27=2,Data!C209&lt;&gt;""),Data!C209,IF(AND(Data!$N$27=3,Data!D209&lt;&gt;""),Data!D209,IF(AND(Data!$N$27=4,Data!E209&lt;&gt;""),Data!E209,IF(AND(Data!$N$27=5,Data!F209&lt;&gt;""),Data!F209,IF(AND(Data!$N$27=6,Data!G209&lt;&gt;""),Data!G209,IF(AND(Data!$N$27=7,Data!H209&lt;&gt;""),Data!H209,IF(AND(Data!$N$27=8,Data!I209&lt;&gt;""),Data!I209,IF(AND(Data!$N$27=9,Data!J209&lt;&gt;""),Data!J209,IF(AND(Data!$N$27=10,Data!K209&lt;&gt;""),Data!K209,""))))))))))</f>
        <v/>
      </c>
    </row>
    <row r="212" spans="2:3" x14ac:dyDescent="0.15">
      <c r="B212" s="83" t="str">
        <f>IF(AND(Data!$N$20=1,Data!B210&lt;&gt;""),Data!B210,IF(AND(Data!$N$20=2,Data!C210&lt;&gt;""),Data!C210,IF(AND(Data!$N$20=3,Data!D210&lt;&gt;""),Data!D210,IF(AND(Data!$N$20=4,Data!E210&lt;&gt;""),Data!E210,IF(AND(Data!$N$20=5,Data!F210&lt;&gt;""),Data!F210,IF(AND(Data!$N$20=6,Data!G210&lt;&gt;""),Data!G210,IF(AND(Data!$N$20=7,Data!H210&lt;&gt;""),Data!H210,IF(AND(Data!$N$20=8,Data!I210&lt;&gt;""),Data!I210,IF(AND(Data!$N$20=9,Data!J210&lt;&gt;""),Data!J210,IF(AND(Data!$N$20=10,Data!K210&lt;&gt;""),Data!K210,""))))))))))</f>
        <v/>
      </c>
      <c r="C212" s="83" t="str">
        <f>IF(AND(Data!$N$27=1,Data!B210&lt;&gt;""),Data!B210,IF(AND(Data!$N$27=2,Data!C210&lt;&gt;""),Data!C210,IF(AND(Data!$N$27=3,Data!D210&lt;&gt;""),Data!D210,IF(AND(Data!$N$27=4,Data!E210&lt;&gt;""),Data!E210,IF(AND(Data!$N$27=5,Data!F210&lt;&gt;""),Data!F210,IF(AND(Data!$N$27=6,Data!G210&lt;&gt;""),Data!G210,IF(AND(Data!$N$27=7,Data!H210&lt;&gt;""),Data!H210,IF(AND(Data!$N$27=8,Data!I210&lt;&gt;""),Data!I210,IF(AND(Data!$N$27=9,Data!J210&lt;&gt;""),Data!J210,IF(AND(Data!$N$27=10,Data!K210&lt;&gt;""),Data!K210,""))))))))))</f>
        <v/>
      </c>
    </row>
    <row r="213" spans="2:3" x14ac:dyDescent="0.15">
      <c r="B213" s="83" t="str">
        <f>IF(AND(Data!$N$20=1,Data!B211&lt;&gt;""),Data!B211,IF(AND(Data!$N$20=2,Data!C211&lt;&gt;""),Data!C211,IF(AND(Data!$N$20=3,Data!D211&lt;&gt;""),Data!D211,IF(AND(Data!$N$20=4,Data!E211&lt;&gt;""),Data!E211,IF(AND(Data!$N$20=5,Data!F211&lt;&gt;""),Data!F211,IF(AND(Data!$N$20=6,Data!G211&lt;&gt;""),Data!G211,IF(AND(Data!$N$20=7,Data!H211&lt;&gt;""),Data!H211,IF(AND(Data!$N$20=8,Data!I211&lt;&gt;""),Data!I211,IF(AND(Data!$N$20=9,Data!J211&lt;&gt;""),Data!J211,IF(AND(Data!$N$20=10,Data!K211&lt;&gt;""),Data!K211,""))))))))))</f>
        <v/>
      </c>
      <c r="C213" s="83" t="str">
        <f>IF(AND(Data!$N$27=1,Data!B211&lt;&gt;""),Data!B211,IF(AND(Data!$N$27=2,Data!C211&lt;&gt;""),Data!C211,IF(AND(Data!$N$27=3,Data!D211&lt;&gt;""),Data!D211,IF(AND(Data!$N$27=4,Data!E211&lt;&gt;""),Data!E211,IF(AND(Data!$N$27=5,Data!F211&lt;&gt;""),Data!F211,IF(AND(Data!$N$27=6,Data!G211&lt;&gt;""),Data!G211,IF(AND(Data!$N$27=7,Data!H211&lt;&gt;""),Data!H211,IF(AND(Data!$N$27=8,Data!I211&lt;&gt;""),Data!I211,IF(AND(Data!$N$27=9,Data!J211&lt;&gt;""),Data!J211,IF(AND(Data!$N$27=10,Data!K211&lt;&gt;""),Data!K211,""))))))))))</f>
        <v/>
      </c>
    </row>
    <row r="214" spans="2:3" x14ac:dyDescent="0.15">
      <c r="B214" s="83" t="str">
        <f>IF(AND(Data!$N$20=1,Data!B212&lt;&gt;""),Data!B212,IF(AND(Data!$N$20=2,Data!C212&lt;&gt;""),Data!C212,IF(AND(Data!$N$20=3,Data!D212&lt;&gt;""),Data!D212,IF(AND(Data!$N$20=4,Data!E212&lt;&gt;""),Data!E212,IF(AND(Data!$N$20=5,Data!F212&lt;&gt;""),Data!F212,IF(AND(Data!$N$20=6,Data!G212&lt;&gt;""),Data!G212,IF(AND(Data!$N$20=7,Data!H212&lt;&gt;""),Data!H212,IF(AND(Data!$N$20=8,Data!I212&lt;&gt;""),Data!I212,IF(AND(Data!$N$20=9,Data!J212&lt;&gt;""),Data!J212,IF(AND(Data!$N$20=10,Data!K212&lt;&gt;""),Data!K212,""))))))))))</f>
        <v/>
      </c>
      <c r="C214" s="83" t="str">
        <f>IF(AND(Data!$N$27=1,Data!B212&lt;&gt;""),Data!B212,IF(AND(Data!$N$27=2,Data!C212&lt;&gt;""),Data!C212,IF(AND(Data!$N$27=3,Data!D212&lt;&gt;""),Data!D212,IF(AND(Data!$N$27=4,Data!E212&lt;&gt;""),Data!E212,IF(AND(Data!$N$27=5,Data!F212&lt;&gt;""),Data!F212,IF(AND(Data!$N$27=6,Data!G212&lt;&gt;""),Data!G212,IF(AND(Data!$N$27=7,Data!H212&lt;&gt;""),Data!H212,IF(AND(Data!$N$27=8,Data!I212&lt;&gt;""),Data!I212,IF(AND(Data!$N$27=9,Data!J212&lt;&gt;""),Data!J212,IF(AND(Data!$N$27=10,Data!K212&lt;&gt;""),Data!K212,""))))))))))</f>
        <v/>
      </c>
    </row>
    <row r="215" spans="2:3" x14ac:dyDescent="0.15">
      <c r="B215" s="83" t="str">
        <f>IF(AND(Data!$N$20=1,Data!B213&lt;&gt;""),Data!B213,IF(AND(Data!$N$20=2,Data!C213&lt;&gt;""),Data!C213,IF(AND(Data!$N$20=3,Data!D213&lt;&gt;""),Data!D213,IF(AND(Data!$N$20=4,Data!E213&lt;&gt;""),Data!E213,IF(AND(Data!$N$20=5,Data!F213&lt;&gt;""),Data!F213,IF(AND(Data!$N$20=6,Data!G213&lt;&gt;""),Data!G213,IF(AND(Data!$N$20=7,Data!H213&lt;&gt;""),Data!H213,IF(AND(Data!$N$20=8,Data!I213&lt;&gt;""),Data!I213,IF(AND(Data!$N$20=9,Data!J213&lt;&gt;""),Data!J213,IF(AND(Data!$N$20=10,Data!K213&lt;&gt;""),Data!K213,""))))))))))</f>
        <v/>
      </c>
      <c r="C215" s="83" t="str">
        <f>IF(AND(Data!$N$27=1,Data!B213&lt;&gt;""),Data!B213,IF(AND(Data!$N$27=2,Data!C213&lt;&gt;""),Data!C213,IF(AND(Data!$N$27=3,Data!D213&lt;&gt;""),Data!D213,IF(AND(Data!$N$27=4,Data!E213&lt;&gt;""),Data!E213,IF(AND(Data!$N$27=5,Data!F213&lt;&gt;""),Data!F213,IF(AND(Data!$N$27=6,Data!G213&lt;&gt;""),Data!G213,IF(AND(Data!$N$27=7,Data!H213&lt;&gt;""),Data!H213,IF(AND(Data!$N$27=8,Data!I213&lt;&gt;""),Data!I213,IF(AND(Data!$N$27=9,Data!J213&lt;&gt;""),Data!J213,IF(AND(Data!$N$27=10,Data!K213&lt;&gt;""),Data!K213,""))))))))))</f>
        <v/>
      </c>
    </row>
    <row r="216" spans="2:3" x14ac:dyDescent="0.15">
      <c r="B216" s="83" t="str">
        <f>IF(AND(Data!$N$20=1,Data!B214&lt;&gt;""),Data!B214,IF(AND(Data!$N$20=2,Data!C214&lt;&gt;""),Data!C214,IF(AND(Data!$N$20=3,Data!D214&lt;&gt;""),Data!D214,IF(AND(Data!$N$20=4,Data!E214&lt;&gt;""),Data!E214,IF(AND(Data!$N$20=5,Data!F214&lt;&gt;""),Data!F214,IF(AND(Data!$N$20=6,Data!G214&lt;&gt;""),Data!G214,IF(AND(Data!$N$20=7,Data!H214&lt;&gt;""),Data!H214,IF(AND(Data!$N$20=8,Data!I214&lt;&gt;""),Data!I214,IF(AND(Data!$N$20=9,Data!J214&lt;&gt;""),Data!J214,IF(AND(Data!$N$20=10,Data!K214&lt;&gt;""),Data!K214,""))))))))))</f>
        <v/>
      </c>
      <c r="C216" s="83" t="str">
        <f>IF(AND(Data!$N$27=1,Data!B214&lt;&gt;""),Data!B214,IF(AND(Data!$N$27=2,Data!C214&lt;&gt;""),Data!C214,IF(AND(Data!$N$27=3,Data!D214&lt;&gt;""),Data!D214,IF(AND(Data!$N$27=4,Data!E214&lt;&gt;""),Data!E214,IF(AND(Data!$N$27=5,Data!F214&lt;&gt;""),Data!F214,IF(AND(Data!$N$27=6,Data!G214&lt;&gt;""),Data!G214,IF(AND(Data!$N$27=7,Data!H214&lt;&gt;""),Data!H214,IF(AND(Data!$N$27=8,Data!I214&lt;&gt;""),Data!I214,IF(AND(Data!$N$27=9,Data!J214&lt;&gt;""),Data!J214,IF(AND(Data!$N$27=10,Data!K214&lt;&gt;""),Data!K214,""))))))))))</f>
        <v/>
      </c>
    </row>
    <row r="217" spans="2:3" x14ac:dyDescent="0.15">
      <c r="B217" s="83" t="str">
        <f>IF(AND(Data!$N$20=1,Data!B215&lt;&gt;""),Data!B215,IF(AND(Data!$N$20=2,Data!C215&lt;&gt;""),Data!C215,IF(AND(Data!$N$20=3,Data!D215&lt;&gt;""),Data!D215,IF(AND(Data!$N$20=4,Data!E215&lt;&gt;""),Data!E215,IF(AND(Data!$N$20=5,Data!F215&lt;&gt;""),Data!F215,IF(AND(Data!$N$20=6,Data!G215&lt;&gt;""),Data!G215,IF(AND(Data!$N$20=7,Data!H215&lt;&gt;""),Data!H215,IF(AND(Data!$N$20=8,Data!I215&lt;&gt;""),Data!I215,IF(AND(Data!$N$20=9,Data!J215&lt;&gt;""),Data!J215,IF(AND(Data!$N$20=10,Data!K215&lt;&gt;""),Data!K215,""))))))))))</f>
        <v/>
      </c>
      <c r="C217" s="83" t="str">
        <f>IF(AND(Data!$N$27=1,Data!B215&lt;&gt;""),Data!B215,IF(AND(Data!$N$27=2,Data!C215&lt;&gt;""),Data!C215,IF(AND(Data!$N$27=3,Data!D215&lt;&gt;""),Data!D215,IF(AND(Data!$N$27=4,Data!E215&lt;&gt;""),Data!E215,IF(AND(Data!$N$27=5,Data!F215&lt;&gt;""),Data!F215,IF(AND(Data!$N$27=6,Data!G215&lt;&gt;""),Data!G215,IF(AND(Data!$N$27=7,Data!H215&lt;&gt;""),Data!H215,IF(AND(Data!$N$27=8,Data!I215&lt;&gt;""),Data!I215,IF(AND(Data!$N$27=9,Data!J215&lt;&gt;""),Data!J215,IF(AND(Data!$N$27=10,Data!K215&lt;&gt;""),Data!K215,""))))))))))</f>
        <v/>
      </c>
    </row>
    <row r="218" spans="2:3" x14ac:dyDescent="0.15">
      <c r="B218" s="83" t="str">
        <f>IF(AND(Data!$N$20=1,Data!B216&lt;&gt;""),Data!B216,IF(AND(Data!$N$20=2,Data!C216&lt;&gt;""),Data!C216,IF(AND(Data!$N$20=3,Data!D216&lt;&gt;""),Data!D216,IF(AND(Data!$N$20=4,Data!E216&lt;&gt;""),Data!E216,IF(AND(Data!$N$20=5,Data!F216&lt;&gt;""),Data!F216,IF(AND(Data!$N$20=6,Data!G216&lt;&gt;""),Data!G216,IF(AND(Data!$N$20=7,Data!H216&lt;&gt;""),Data!H216,IF(AND(Data!$N$20=8,Data!I216&lt;&gt;""),Data!I216,IF(AND(Data!$N$20=9,Data!J216&lt;&gt;""),Data!J216,IF(AND(Data!$N$20=10,Data!K216&lt;&gt;""),Data!K216,""))))))))))</f>
        <v/>
      </c>
      <c r="C218" s="83" t="str">
        <f>IF(AND(Data!$N$27=1,Data!B216&lt;&gt;""),Data!B216,IF(AND(Data!$N$27=2,Data!C216&lt;&gt;""),Data!C216,IF(AND(Data!$N$27=3,Data!D216&lt;&gt;""),Data!D216,IF(AND(Data!$N$27=4,Data!E216&lt;&gt;""),Data!E216,IF(AND(Data!$N$27=5,Data!F216&lt;&gt;""),Data!F216,IF(AND(Data!$N$27=6,Data!G216&lt;&gt;""),Data!G216,IF(AND(Data!$N$27=7,Data!H216&lt;&gt;""),Data!H216,IF(AND(Data!$N$27=8,Data!I216&lt;&gt;""),Data!I216,IF(AND(Data!$N$27=9,Data!J216&lt;&gt;""),Data!J216,IF(AND(Data!$N$27=10,Data!K216&lt;&gt;""),Data!K216,""))))))))))</f>
        <v/>
      </c>
    </row>
    <row r="219" spans="2:3" x14ac:dyDescent="0.15">
      <c r="B219" s="83" t="str">
        <f>IF(AND(Data!$N$20=1,Data!B217&lt;&gt;""),Data!B217,IF(AND(Data!$N$20=2,Data!C217&lt;&gt;""),Data!C217,IF(AND(Data!$N$20=3,Data!D217&lt;&gt;""),Data!D217,IF(AND(Data!$N$20=4,Data!E217&lt;&gt;""),Data!E217,IF(AND(Data!$N$20=5,Data!F217&lt;&gt;""),Data!F217,IF(AND(Data!$N$20=6,Data!G217&lt;&gt;""),Data!G217,IF(AND(Data!$N$20=7,Data!H217&lt;&gt;""),Data!H217,IF(AND(Data!$N$20=8,Data!I217&lt;&gt;""),Data!I217,IF(AND(Data!$N$20=9,Data!J217&lt;&gt;""),Data!J217,IF(AND(Data!$N$20=10,Data!K217&lt;&gt;""),Data!K217,""))))))))))</f>
        <v/>
      </c>
      <c r="C219" s="83" t="str">
        <f>IF(AND(Data!$N$27=1,Data!B217&lt;&gt;""),Data!B217,IF(AND(Data!$N$27=2,Data!C217&lt;&gt;""),Data!C217,IF(AND(Data!$N$27=3,Data!D217&lt;&gt;""),Data!D217,IF(AND(Data!$N$27=4,Data!E217&lt;&gt;""),Data!E217,IF(AND(Data!$N$27=5,Data!F217&lt;&gt;""),Data!F217,IF(AND(Data!$N$27=6,Data!G217&lt;&gt;""),Data!G217,IF(AND(Data!$N$27=7,Data!H217&lt;&gt;""),Data!H217,IF(AND(Data!$N$27=8,Data!I217&lt;&gt;""),Data!I217,IF(AND(Data!$N$27=9,Data!J217&lt;&gt;""),Data!J217,IF(AND(Data!$N$27=10,Data!K217&lt;&gt;""),Data!K217,""))))))))))</f>
        <v/>
      </c>
    </row>
    <row r="220" spans="2:3" x14ac:dyDescent="0.15">
      <c r="B220" s="83" t="str">
        <f>IF(AND(Data!$N$20=1,Data!B218&lt;&gt;""),Data!B218,IF(AND(Data!$N$20=2,Data!C218&lt;&gt;""),Data!C218,IF(AND(Data!$N$20=3,Data!D218&lt;&gt;""),Data!D218,IF(AND(Data!$N$20=4,Data!E218&lt;&gt;""),Data!E218,IF(AND(Data!$N$20=5,Data!F218&lt;&gt;""),Data!F218,IF(AND(Data!$N$20=6,Data!G218&lt;&gt;""),Data!G218,IF(AND(Data!$N$20=7,Data!H218&lt;&gt;""),Data!H218,IF(AND(Data!$N$20=8,Data!I218&lt;&gt;""),Data!I218,IF(AND(Data!$N$20=9,Data!J218&lt;&gt;""),Data!J218,IF(AND(Data!$N$20=10,Data!K218&lt;&gt;""),Data!K218,""))))))))))</f>
        <v/>
      </c>
      <c r="C220" s="83" t="str">
        <f>IF(AND(Data!$N$27=1,Data!B218&lt;&gt;""),Data!B218,IF(AND(Data!$N$27=2,Data!C218&lt;&gt;""),Data!C218,IF(AND(Data!$N$27=3,Data!D218&lt;&gt;""),Data!D218,IF(AND(Data!$N$27=4,Data!E218&lt;&gt;""),Data!E218,IF(AND(Data!$N$27=5,Data!F218&lt;&gt;""),Data!F218,IF(AND(Data!$N$27=6,Data!G218&lt;&gt;""),Data!G218,IF(AND(Data!$N$27=7,Data!H218&lt;&gt;""),Data!H218,IF(AND(Data!$N$27=8,Data!I218&lt;&gt;""),Data!I218,IF(AND(Data!$N$27=9,Data!J218&lt;&gt;""),Data!J218,IF(AND(Data!$N$27=10,Data!K218&lt;&gt;""),Data!K218,""))))))))))</f>
        <v/>
      </c>
    </row>
    <row r="221" spans="2:3" x14ac:dyDescent="0.15">
      <c r="B221" s="83" t="str">
        <f>IF(AND(Data!$N$20=1,Data!B219&lt;&gt;""),Data!B219,IF(AND(Data!$N$20=2,Data!C219&lt;&gt;""),Data!C219,IF(AND(Data!$N$20=3,Data!D219&lt;&gt;""),Data!D219,IF(AND(Data!$N$20=4,Data!E219&lt;&gt;""),Data!E219,IF(AND(Data!$N$20=5,Data!F219&lt;&gt;""),Data!F219,IF(AND(Data!$N$20=6,Data!G219&lt;&gt;""),Data!G219,IF(AND(Data!$N$20=7,Data!H219&lt;&gt;""),Data!H219,IF(AND(Data!$N$20=8,Data!I219&lt;&gt;""),Data!I219,IF(AND(Data!$N$20=9,Data!J219&lt;&gt;""),Data!J219,IF(AND(Data!$N$20=10,Data!K219&lt;&gt;""),Data!K219,""))))))))))</f>
        <v/>
      </c>
      <c r="C221" s="83" t="str">
        <f>IF(AND(Data!$N$27=1,Data!B219&lt;&gt;""),Data!B219,IF(AND(Data!$N$27=2,Data!C219&lt;&gt;""),Data!C219,IF(AND(Data!$N$27=3,Data!D219&lt;&gt;""),Data!D219,IF(AND(Data!$N$27=4,Data!E219&lt;&gt;""),Data!E219,IF(AND(Data!$N$27=5,Data!F219&lt;&gt;""),Data!F219,IF(AND(Data!$N$27=6,Data!G219&lt;&gt;""),Data!G219,IF(AND(Data!$N$27=7,Data!H219&lt;&gt;""),Data!H219,IF(AND(Data!$N$27=8,Data!I219&lt;&gt;""),Data!I219,IF(AND(Data!$N$27=9,Data!J219&lt;&gt;""),Data!J219,IF(AND(Data!$N$27=10,Data!K219&lt;&gt;""),Data!K219,""))))))))))</f>
        <v/>
      </c>
    </row>
    <row r="222" spans="2:3" x14ac:dyDescent="0.15">
      <c r="B222" s="83" t="str">
        <f>IF(AND(Data!$N$20=1,Data!B220&lt;&gt;""),Data!B220,IF(AND(Data!$N$20=2,Data!C220&lt;&gt;""),Data!C220,IF(AND(Data!$N$20=3,Data!D220&lt;&gt;""),Data!D220,IF(AND(Data!$N$20=4,Data!E220&lt;&gt;""),Data!E220,IF(AND(Data!$N$20=5,Data!F220&lt;&gt;""),Data!F220,IF(AND(Data!$N$20=6,Data!G220&lt;&gt;""),Data!G220,IF(AND(Data!$N$20=7,Data!H220&lt;&gt;""),Data!H220,IF(AND(Data!$N$20=8,Data!I220&lt;&gt;""),Data!I220,IF(AND(Data!$N$20=9,Data!J220&lt;&gt;""),Data!J220,IF(AND(Data!$N$20=10,Data!K220&lt;&gt;""),Data!K220,""))))))))))</f>
        <v/>
      </c>
      <c r="C222" s="83" t="str">
        <f>IF(AND(Data!$N$27=1,Data!B220&lt;&gt;""),Data!B220,IF(AND(Data!$N$27=2,Data!C220&lt;&gt;""),Data!C220,IF(AND(Data!$N$27=3,Data!D220&lt;&gt;""),Data!D220,IF(AND(Data!$N$27=4,Data!E220&lt;&gt;""),Data!E220,IF(AND(Data!$N$27=5,Data!F220&lt;&gt;""),Data!F220,IF(AND(Data!$N$27=6,Data!G220&lt;&gt;""),Data!G220,IF(AND(Data!$N$27=7,Data!H220&lt;&gt;""),Data!H220,IF(AND(Data!$N$27=8,Data!I220&lt;&gt;""),Data!I220,IF(AND(Data!$N$27=9,Data!J220&lt;&gt;""),Data!J220,IF(AND(Data!$N$27=10,Data!K220&lt;&gt;""),Data!K220,""))))))))))</f>
        <v/>
      </c>
    </row>
    <row r="223" spans="2:3" x14ac:dyDescent="0.15">
      <c r="B223" s="83" t="str">
        <f>IF(AND(Data!$N$20=1,Data!B221&lt;&gt;""),Data!B221,IF(AND(Data!$N$20=2,Data!C221&lt;&gt;""),Data!C221,IF(AND(Data!$N$20=3,Data!D221&lt;&gt;""),Data!D221,IF(AND(Data!$N$20=4,Data!E221&lt;&gt;""),Data!E221,IF(AND(Data!$N$20=5,Data!F221&lt;&gt;""),Data!F221,IF(AND(Data!$N$20=6,Data!G221&lt;&gt;""),Data!G221,IF(AND(Data!$N$20=7,Data!H221&lt;&gt;""),Data!H221,IF(AND(Data!$N$20=8,Data!I221&lt;&gt;""),Data!I221,IF(AND(Data!$N$20=9,Data!J221&lt;&gt;""),Data!J221,IF(AND(Data!$N$20=10,Data!K221&lt;&gt;""),Data!K221,""))))))))))</f>
        <v/>
      </c>
      <c r="C223" s="83" t="str">
        <f>IF(AND(Data!$N$27=1,Data!B221&lt;&gt;""),Data!B221,IF(AND(Data!$N$27=2,Data!C221&lt;&gt;""),Data!C221,IF(AND(Data!$N$27=3,Data!D221&lt;&gt;""),Data!D221,IF(AND(Data!$N$27=4,Data!E221&lt;&gt;""),Data!E221,IF(AND(Data!$N$27=5,Data!F221&lt;&gt;""),Data!F221,IF(AND(Data!$N$27=6,Data!G221&lt;&gt;""),Data!G221,IF(AND(Data!$N$27=7,Data!H221&lt;&gt;""),Data!H221,IF(AND(Data!$N$27=8,Data!I221&lt;&gt;""),Data!I221,IF(AND(Data!$N$27=9,Data!J221&lt;&gt;""),Data!J221,IF(AND(Data!$N$27=10,Data!K221&lt;&gt;""),Data!K221,""))))))))))</f>
        <v/>
      </c>
    </row>
    <row r="224" spans="2:3" x14ac:dyDescent="0.15">
      <c r="B224" s="83" t="str">
        <f>IF(AND(Data!$N$20=1,Data!B222&lt;&gt;""),Data!B222,IF(AND(Data!$N$20=2,Data!C222&lt;&gt;""),Data!C222,IF(AND(Data!$N$20=3,Data!D222&lt;&gt;""),Data!D222,IF(AND(Data!$N$20=4,Data!E222&lt;&gt;""),Data!E222,IF(AND(Data!$N$20=5,Data!F222&lt;&gt;""),Data!F222,IF(AND(Data!$N$20=6,Data!G222&lt;&gt;""),Data!G222,IF(AND(Data!$N$20=7,Data!H222&lt;&gt;""),Data!H222,IF(AND(Data!$N$20=8,Data!I222&lt;&gt;""),Data!I222,IF(AND(Data!$N$20=9,Data!J222&lt;&gt;""),Data!J222,IF(AND(Data!$N$20=10,Data!K222&lt;&gt;""),Data!K222,""))))))))))</f>
        <v/>
      </c>
      <c r="C224" s="83" t="str">
        <f>IF(AND(Data!$N$27=1,Data!B222&lt;&gt;""),Data!B222,IF(AND(Data!$N$27=2,Data!C222&lt;&gt;""),Data!C222,IF(AND(Data!$N$27=3,Data!D222&lt;&gt;""),Data!D222,IF(AND(Data!$N$27=4,Data!E222&lt;&gt;""),Data!E222,IF(AND(Data!$N$27=5,Data!F222&lt;&gt;""),Data!F222,IF(AND(Data!$N$27=6,Data!G222&lt;&gt;""),Data!G222,IF(AND(Data!$N$27=7,Data!H222&lt;&gt;""),Data!H222,IF(AND(Data!$N$27=8,Data!I222&lt;&gt;""),Data!I222,IF(AND(Data!$N$27=9,Data!J222&lt;&gt;""),Data!J222,IF(AND(Data!$N$27=10,Data!K222&lt;&gt;""),Data!K222,""))))))))))</f>
        <v/>
      </c>
    </row>
    <row r="225" spans="2:3" x14ac:dyDescent="0.15">
      <c r="B225" s="83" t="str">
        <f>IF(AND(Data!$N$20=1,Data!B223&lt;&gt;""),Data!B223,IF(AND(Data!$N$20=2,Data!C223&lt;&gt;""),Data!C223,IF(AND(Data!$N$20=3,Data!D223&lt;&gt;""),Data!D223,IF(AND(Data!$N$20=4,Data!E223&lt;&gt;""),Data!E223,IF(AND(Data!$N$20=5,Data!F223&lt;&gt;""),Data!F223,IF(AND(Data!$N$20=6,Data!G223&lt;&gt;""),Data!G223,IF(AND(Data!$N$20=7,Data!H223&lt;&gt;""),Data!H223,IF(AND(Data!$N$20=8,Data!I223&lt;&gt;""),Data!I223,IF(AND(Data!$N$20=9,Data!J223&lt;&gt;""),Data!J223,IF(AND(Data!$N$20=10,Data!K223&lt;&gt;""),Data!K223,""))))))))))</f>
        <v/>
      </c>
      <c r="C225" s="83" t="str">
        <f>IF(AND(Data!$N$27=1,Data!B223&lt;&gt;""),Data!B223,IF(AND(Data!$N$27=2,Data!C223&lt;&gt;""),Data!C223,IF(AND(Data!$N$27=3,Data!D223&lt;&gt;""),Data!D223,IF(AND(Data!$N$27=4,Data!E223&lt;&gt;""),Data!E223,IF(AND(Data!$N$27=5,Data!F223&lt;&gt;""),Data!F223,IF(AND(Data!$N$27=6,Data!G223&lt;&gt;""),Data!G223,IF(AND(Data!$N$27=7,Data!H223&lt;&gt;""),Data!H223,IF(AND(Data!$N$27=8,Data!I223&lt;&gt;""),Data!I223,IF(AND(Data!$N$27=9,Data!J223&lt;&gt;""),Data!J223,IF(AND(Data!$N$27=10,Data!K223&lt;&gt;""),Data!K223,""))))))))))</f>
        <v/>
      </c>
    </row>
    <row r="226" spans="2:3" x14ac:dyDescent="0.15">
      <c r="B226" s="83" t="str">
        <f>IF(AND(Data!$N$20=1,Data!B224&lt;&gt;""),Data!B224,IF(AND(Data!$N$20=2,Data!C224&lt;&gt;""),Data!C224,IF(AND(Data!$N$20=3,Data!D224&lt;&gt;""),Data!D224,IF(AND(Data!$N$20=4,Data!E224&lt;&gt;""),Data!E224,IF(AND(Data!$N$20=5,Data!F224&lt;&gt;""),Data!F224,IF(AND(Data!$N$20=6,Data!G224&lt;&gt;""),Data!G224,IF(AND(Data!$N$20=7,Data!H224&lt;&gt;""),Data!H224,IF(AND(Data!$N$20=8,Data!I224&lt;&gt;""),Data!I224,IF(AND(Data!$N$20=9,Data!J224&lt;&gt;""),Data!J224,IF(AND(Data!$N$20=10,Data!K224&lt;&gt;""),Data!K224,""))))))))))</f>
        <v/>
      </c>
      <c r="C226" s="83" t="str">
        <f>IF(AND(Data!$N$27=1,Data!B224&lt;&gt;""),Data!B224,IF(AND(Data!$N$27=2,Data!C224&lt;&gt;""),Data!C224,IF(AND(Data!$N$27=3,Data!D224&lt;&gt;""),Data!D224,IF(AND(Data!$N$27=4,Data!E224&lt;&gt;""),Data!E224,IF(AND(Data!$N$27=5,Data!F224&lt;&gt;""),Data!F224,IF(AND(Data!$N$27=6,Data!G224&lt;&gt;""),Data!G224,IF(AND(Data!$N$27=7,Data!H224&lt;&gt;""),Data!H224,IF(AND(Data!$N$27=8,Data!I224&lt;&gt;""),Data!I224,IF(AND(Data!$N$27=9,Data!J224&lt;&gt;""),Data!J224,IF(AND(Data!$N$27=10,Data!K224&lt;&gt;""),Data!K224,""))))))))))</f>
        <v/>
      </c>
    </row>
    <row r="227" spans="2:3" x14ac:dyDescent="0.15">
      <c r="B227" s="83" t="str">
        <f>IF(AND(Data!$N$20=1,Data!B225&lt;&gt;""),Data!B225,IF(AND(Data!$N$20=2,Data!C225&lt;&gt;""),Data!C225,IF(AND(Data!$N$20=3,Data!D225&lt;&gt;""),Data!D225,IF(AND(Data!$N$20=4,Data!E225&lt;&gt;""),Data!E225,IF(AND(Data!$N$20=5,Data!F225&lt;&gt;""),Data!F225,IF(AND(Data!$N$20=6,Data!G225&lt;&gt;""),Data!G225,IF(AND(Data!$N$20=7,Data!H225&lt;&gt;""),Data!H225,IF(AND(Data!$N$20=8,Data!I225&lt;&gt;""),Data!I225,IF(AND(Data!$N$20=9,Data!J225&lt;&gt;""),Data!J225,IF(AND(Data!$N$20=10,Data!K225&lt;&gt;""),Data!K225,""))))))))))</f>
        <v/>
      </c>
      <c r="C227" s="83" t="str">
        <f>IF(AND(Data!$N$27=1,Data!B225&lt;&gt;""),Data!B225,IF(AND(Data!$N$27=2,Data!C225&lt;&gt;""),Data!C225,IF(AND(Data!$N$27=3,Data!D225&lt;&gt;""),Data!D225,IF(AND(Data!$N$27=4,Data!E225&lt;&gt;""),Data!E225,IF(AND(Data!$N$27=5,Data!F225&lt;&gt;""),Data!F225,IF(AND(Data!$N$27=6,Data!G225&lt;&gt;""),Data!G225,IF(AND(Data!$N$27=7,Data!H225&lt;&gt;""),Data!H225,IF(AND(Data!$N$27=8,Data!I225&lt;&gt;""),Data!I225,IF(AND(Data!$N$27=9,Data!J225&lt;&gt;""),Data!J225,IF(AND(Data!$N$27=10,Data!K225&lt;&gt;""),Data!K225,""))))))))))</f>
        <v/>
      </c>
    </row>
    <row r="228" spans="2:3" x14ac:dyDescent="0.15">
      <c r="B228" s="83" t="str">
        <f>IF(AND(Data!$N$20=1,Data!B226&lt;&gt;""),Data!B226,IF(AND(Data!$N$20=2,Data!C226&lt;&gt;""),Data!C226,IF(AND(Data!$N$20=3,Data!D226&lt;&gt;""),Data!D226,IF(AND(Data!$N$20=4,Data!E226&lt;&gt;""),Data!E226,IF(AND(Data!$N$20=5,Data!F226&lt;&gt;""),Data!F226,IF(AND(Data!$N$20=6,Data!G226&lt;&gt;""),Data!G226,IF(AND(Data!$N$20=7,Data!H226&lt;&gt;""),Data!H226,IF(AND(Data!$N$20=8,Data!I226&lt;&gt;""),Data!I226,IF(AND(Data!$N$20=9,Data!J226&lt;&gt;""),Data!J226,IF(AND(Data!$N$20=10,Data!K226&lt;&gt;""),Data!K226,""))))))))))</f>
        <v/>
      </c>
      <c r="C228" s="83" t="str">
        <f>IF(AND(Data!$N$27=1,Data!B226&lt;&gt;""),Data!B226,IF(AND(Data!$N$27=2,Data!C226&lt;&gt;""),Data!C226,IF(AND(Data!$N$27=3,Data!D226&lt;&gt;""),Data!D226,IF(AND(Data!$N$27=4,Data!E226&lt;&gt;""),Data!E226,IF(AND(Data!$N$27=5,Data!F226&lt;&gt;""),Data!F226,IF(AND(Data!$N$27=6,Data!G226&lt;&gt;""),Data!G226,IF(AND(Data!$N$27=7,Data!H226&lt;&gt;""),Data!H226,IF(AND(Data!$N$27=8,Data!I226&lt;&gt;""),Data!I226,IF(AND(Data!$N$27=9,Data!J226&lt;&gt;""),Data!J226,IF(AND(Data!$N$27=10,Data!K226&lt;&gt;""),Data!K226,""))))))))))</f>
        <v/>
      </c>
    </row>
    <row r="229" spans="2:3" x14ac:dyDescent="0.15">
      <c r="B229" s="83" t="str">
        <f>IF(AND(Data!$N$20=1,Data!B227&lt;&gt;""),Data!B227,IF(AND(Data!$N$20=2,Data!C227&lt;&gt;""),Data!C227,IF(AND(Data!$N$20=3,Data!D227&lt;&gt;""),Data!D227,IF(AND(Data!$N$20=4,Data!E227&lt;&gt;""),Data!E227,IF(AND(Data!$N$20=5,Data!F227&lt;&gt;""),Data!F227,IF(AND(Data!$N$20=6,Data!G227&lt;&gt;""),Data!G227,IF(AND(Data!$N$20=7,Data!H227&lt;&gt;""),Data!H227,IF(AND(Data!$N$20=8,Data!I227&lt;&gt;""),Data!I227,IF(AND(Data!$N$20=9,Data!J227&lt;&gt;""),Data!J227,IF(AND(Data!$N$20=10,Data!K227&lt;&gt;""),Data!K227,""))))))))))</f>
        <v/>
      </c>
      <c r="C229" s="83" t="str">
        <f>IF(AND(Data!$N$27=1,Data!B227&lt;&gt;""),Data!B227,IF(AND(Data!$N$27=2,Data!C227&lt;&gt;""),Data!C227,IF(AND(Data!$N$27=3,Data!D227&lt;&gt;""),Data!D227,IF(AND(Data!$N$27=4,Data!E227&lt;&gt;""),Data!E227,IF(AND(Data!$N$27=5,Data!F227&lt;&gt;""),Data!F227,IF(AND(Data!$N$27=6,Data!G227&lt;&gt;""),Data!G227,IF(AND(Data!$N$27=7,Data!H227&lt;&gt;""),Data!H227,IF(AND(Data!$N$27=8,Data!I227&lt;&gt;""),Data!I227,IF(AND(Data!$N$27=9,Data!J227&lt;&gt;""),Data!J227,IF(AND(Data!$N$27=10,Data!K227&lt;&gt;""),Data!K227,""))))))))))</f>
        <v/>
      </c>
    </row>
    <row r="230" spans="2:3" x14ac:dyDescent="0.15">
      <c r="B230" s="83" t="str">
        <f>IF(AND(Data!$N$20=1,Data!B228&lt;&gt;""),Data!B228,IF(AND(Data!$N$20=2,Data!C228&lt;&gt;""),Data!C228,IF(AND(Data!$N$20=3,Data!D228&lt;&gt;""),Data!D228,IF(AND(Data!$N$20=4,Data!E228&lt;&gt;""),Data!E228,IF(AND(Data!$N$20=5,Data!F228&lt;&gt;""),Data!F228,IF(AND(Data!$N$20=6,Data!G228&lt;&gt;""),Data!G228,IF(AND(Data!$N$20=7,Data!H228&lt;&gt;""),Data!H228,IF(AND(Data!$N$20=8,Data!I228&lt;&gt;""),Data!I228,IF(AND(Data!$N$20=9,Data!J228&lt;&gt;""),Data!J228,IF(AND(Data!$N$20=10,Data!K228&lt;&gt;""),Data!K228,""))))))))))</f>
        <v/>
      </c>
      <c r="C230" s="83" t="str">
        <f>IF(AND(Data!$N$27=1,Data!B228&lt;&gt;""),Data!B228,IF(AND(Data!$N$27=2,Data!C228&lt;&gt;""),Data!C228,IF(AND(Data!$N$27=3,Data!D228&lt;&gt;""),Data!D228,IF(AND(Data!$N$27=4,Data!E228&lt;&gt;""),Data!E228,IF(AND(Data!$N$27=5,Data!F228&lt;&gt;""),Data!F228,IF(AND(Data!$N$27=6,Data!G228&lt;&gt;""),Data!G228,IF(AND(Data!$N$27=7,Data!H228&lt;&gt;""),Data!H228,IF(AND(Data!$N$27=8,Data!I228&lt;&gt;""),Data!I228,IF(AND(Data!$N$27=9,Data!J228&lt;&gt;""),Data!J228,IF(AND(Data!$N$27=10,Data!K228&lt;&gt;""),Data!K228,""))))))))))</f>
        <v/>
      </c>
    </row>
    <row r="231" spans="2:3" x14ac:dyDescent="0.15">
      <c r="B231" s="83" t="str">
        <f>IF(AND(Data!$N$20=1,Data!B229&lt;&gt;""),Data!B229,IF(AND(Data!$N$20=2,Data!C229&lt;&gt;""),Data!C229,IF(AND(Data!$N$20=3,Data!D229&lt;&gt;""),Data!D229,IF(AND(Data!$N$20=4,Data!E229&lt;&gt;""),Data!E229,IF(AND(Data!$N$20=5,Data!F229&lt;&gt;""),Data!F229,IF(AND(Data!$N$20=6,Data!G229&lt;&gt;""),Data!G229,IF(AND(Data!$N$20=7,Data!H229&lt;&gt;""),Data!H229,IF(AND(Data!$N$20=8,Data!I229&lt;&gt;""),Data!I229,IF(AND(Data!$N$20=9,Data!J229&lt;&gt;""),Data!J229,IF(AND(Data!$N$20=10,Data!K229&lt;&gt;""),Data!K229,""))))))))))</f>
        <v/>
      </c>
      <c r="C231" s="83" t="str">
        <f>IF(AND(Data!$N$27=1,Data!B229&lt;&gt;""),Data!B229,IF(AND(Data!$N$27=2,Data!C229&lt;&gt;""),Data!C229,IF(AND(Data!$N$27=3,Data!D229&lt;&gt;""),Data!D229,IF(AND(Data!$N$27=4,Data!E229&lt;&gt;""),Data!E229,IF(AND(Data!$N$27=5,Data!F229&lt;&gt;""),Data!F229,IF(AND(Data!$N$27=6,Data!G229&lt;&gt;""),Data!G229,IF(AND(Data!$N$27=7,Data!H229&lt;&gt;""),Data!H229,IF(AND(Data!$N$27=8,Data!I229&lt;&gt;""),Data!I229,IF(AND(Data!$N$27=9,Data!J229&lt;&gt;""),Data!J229,IF(AND(Data!$N$27=10,Data!K229&lt;&gt;""),Data!K229,""))))))))))</f>
        <v/>
      </c>
    </row>
    <row r="232" spans="2:3" x14ac:dyDescent="0.15">
      <c r="B232" s="83" t="str">
        <f>IF(AND(Data!$N$20=1,Data!B230&lt;&gt;""),Data!B230,IF(AND(Data!$N$20=2,Data!C230&lt;&gt;""),Data!C230,IF(AND(Data!$N$20=3,Data!D230&lt;&gt;""),Data!D230,IF(AND(Data!$N$20=4,Data!E230&lt;&gt;""),Data!E230,IF(AND(Data!$N$20=5,Data!F230&lt;&gt;""),Data!F230,IF(AND(Data!$N$20=6,Data!G230&lt;&gt;""),Data!G230,IF(AND(Data!$N$20=7,Data!H230&lt;&gt;""),Data!H230,IF(AND(Data!$N$20=8,Data!I230&lt;&gt;""),Data!I230,IF(AND(Data!$N$20=9,Data!J230&lt;&gt;""),Data!J230,IF(AND(Data!$N$20=10,Data!K230&lt;&gt;""),Data!K230,""))))))))))</f>
        <v/>
      </c>
      <c r="C232" s="83" t="str">
        <f>IF(AND(Data!$N$27=1,Data!B230&lt;&gt;""),Data!B230,IF(AND(Data!$N$27=2,Data!C230&lt;&gt;""),Data!C230,IF(AND(Data!$N$27=3,Data!D230&lt;&gt;""),Data!D230,IF(AND(Data!$N$27=4,Data!E230&lt;&gt;""),Data!E230,IF(AND(Data!$N$27=5,Data!F230&lt;&gt;""),Data!F230,IF(AND(Data!$N$27=6,Data!G230&lt;&gt;""),Data!G230,IF(AND(Data!$N$27=7,Data!H230&lt;&gt;""),Data!H230,IF(AND(Data!$N$27=8,Data!I230&lt;&gt;""),Data!I230,IF(AND(Data!$N$27=9,Data!J230&lt;&gt;""),Data!J230,IF(AND(Data!$N$27=10,Data!K230&lt;&gt;""),Data!K230,""))))))))))</f>
        <v/>
      </c>
    </row>
    <row r="233" spans="2:3" x14ac:dyDescent="0.15">
      <c r="B233" s="83" t="str">
        <f>IF(AND(Data!$N$20=1,Data!B231&lt;&gt;""),Data!B231,IF(AND(Data!$N$20=2,Data!C231&lt;&gt;""),Data!C231,IF(AND(Data!$N$20=3,Data!D231&lt;&gt;""),Data!D231,IF(AND(Data!$N$20=4,Data!E231&lt;&gt;""),Data!E231,IF(AND(Data!$N$20=5,Data!F231&lt;&gt;""),Data!F231,IF(AND(Data!$N$20=6,Data!G231&lt;&gt;""),Data!G231,IF(AND(Data!$N$20=7,Data!H231&lt;&gt;""),Data!H231,IF(AND(Data!$N$20=8,Data!I231&lt;&gt;""),Data!I231,IF(AND(Data!$N$20=9,Data!J231&lt;&gt;""),Data!J231,IF(AND(Data!$N$20=10,Data!K231&lt;&gt;""),Data!K231,""))))))))))</f>
        <v/>
      </c>
      <c r="C233" s="83" t="str">
        <f>IF(AND(Data!$N$27=1,Data!B231&lt;&gt;""),Data!B231,IF(AND(Data!$N$27=2,Data!C231&lt;&gt;""),Data!C231,IF(AND(Data!$N$27=3,Data!D231&lt;&gt;""),Data!D231,IF(AND(Data!$N$27=4,Data!E231&lt;&gt;""),Data!E231,IF(AND(Data!$N$27=5,Data!F231&lt;&gt;""),Data!F231,IF(AND(Data!$N$27=6,Data!G231&lt;&gt;""),Data!G231,IF(AND(Data!$N$27=7,Data!H231&lt;&gt;""),Data!H231,IF(AND(Data!$N$27=8,Data!I231&lt;&gt;""),Data!I231,IF(AND(Data!$N$27=9,Data!J231&lt;&gt;""),Data!J231,IF(AND(Data!$N$27=10,Data!K231&lt;&gt;""),Data!K231,""))))))))))</f>
        <v/>
      </c>
    </row>
    <row r="234" spans="2:3" x14ac:dyDescent="0.15">
      <c r="B234" s="83" t="str">
        <f>IF(AND(Data!$N$20=1,Data!B232&lt;&gt;""),Data!B232,IF(AND(Data!$N$20=2,Data!C232&lt;&gt;""),Data!C232,IF(AND(Data!$N$20=3,Data!D232&lt;&gt;""),Data!D232,IF(AND(Data!$N$20=4,Data!E232&lt;&gt;""),Data!E232,IF(AND(Data!$N$20=5,Data!F232&lt;&gt;""),Data!F232,IF(AND(Data!$N$20=6,Data!G232&lt;&gt;""),Data!G232,IF(AND(Data!$N$20=7,Data!H232&lt;&gt;""),Data!H232,IF(AND(Data!$N$20=8,Data!I232&lt;&gt;""),Data!I232,IF(AND(Data!$N$20=9,Data!J232&lt;&gt;""),Data!J232,IF(AND(Data!$N$20=10,Data!K232&lt;&gt;""),Data!K232,""))))))))))</f>
        <v/>
      </c>
      <c r="C234" s="83" t="str">
        <f>IF(AND(Data!$N$27=1,Data!B232&lt;&gt;""),Data!B232,IF(AND(Data!$N$27=2,Data!C232&lt;&gt;""),Data!C232,IF(AND(Data!$N$27=3,Data!D232&lt;&gt;""),Data!D232,IF(AND(Data!$N$27=4,Data!E232&lt;&gt;""),Data!E232,IF(AND(Data!$N$27=5,Data!F232&lt;&gt;""),Data!F232,IF(AND(Data!$N$27=6,Data!G232&lt;&gt;""),Data!G232,IF(AND(Data!$N$27=7,Data!H232&lt;&gt;""),Data!H232,IF(AND(Data!$N$27=8,Data!I232&lt;&gt;""),Data!I232,IF(AND(Data!$N$27=9,Data!J232&lt;&gt;""),Data!J232,IF(AND(Data!$N$27=10,Data!K232&lt;&gt;""),Data!K232,""))))))))))</f>
        <v/>
      </c>
    </row>
    <row r="235" spans="2:3" x14ac:dyDescent="0.15">
      <c r="B235" s="83" t="str">
        <f>IF(AND(Data!$N$20=1,Data!B233&lt;&gt;""),Data!B233,IF(AND(Data!$N$20=2,Data!C233&lt;&gt;""),Data!C233,IF(AND(Data!$N$20=3,Data!D233&lt;&gt;""),Data!D233,IF(AND(Data!$N$20=4,Data!E233&lt;&gt;""),Data!E233,IF(AND(Data!$N$20=5,Data!F233&lt;&gt;""),Data!F233,IF(AND(Data!$N$20=6,Data!G233&lt;&gt;""),Data!G233,IF(AND(Data!$N$20=7,Data!H233&lt;&gt;""),Data!H233,IF(AND(Data!$N$20=8,Data!I233&lt;&gt;""),Data!I233,IF(AND(Data!$N$20=9,Data!J233&lt;&gt;""),Data!J233,IF(AND(Data!$N$20=10,Data!K233&lt;&gt;""),Data!K233,""))))))))))</f>
        <v/>
      </c>
      <c r="C235" s="83" t="str">
        <f>IF(AND(Data!$N$27=1,Data!B233&lt;&gt;""),Data!B233,IF(AND(Data!$N$27=2,Data!C233&lt;&gt;""),Data!C233,IF(AND(Data!$N$27=3,Data!D233&lt;&gt;""),Data!D233,IF(AND(Data!$N$27=4,Data!E233&lt;&gt;""),Data!E233,IF(AND(Data!$N$27=5,Data!F233&lt;&gt;""),Data!F233,IF(AND(Data!$N$27=6,Data!G233&lt;&gt;""),Data!G233,IF(AND(Data!$N$27=7,Data!H233&lt;&gt;""),Data!H233,IF(AND(Data!$N$27=8,Data!I233&lt;&gt;""),Data!I233,IF(AND(Data!$N$27=9,Data!J233&lt;&gt;""),Data!J233,IF(AND(Data!$N$27=10,Data!K233&lt;&gt;""),Data!K233,""))))))))))</f>
        <v/>
      </c>
    </row>
    <row r="236" spans="2:3" x14ac:dyDescent="0.15">
      <c r="B236" s="83" t="str">
        <f>IF(AND(Data!$N$20=1,Data!B234&lt;&gt;""),Data!B234,IF(AND(Data!$N$20=2,Data!C234&lt;&gt;""),Data!C234,IF(AND(Data!$N$20=3,Data!D234&lt;&gt;""),Data!D234,IF(AND(Data!$N$20=4,Data!E234&lt;&gt;""),Data!E234,IF(AND(Data!$N$20=5,Data!F234&lt;&gt;""),Data!F234,IF(AND(Data!$N$20=6,Data!G234&lt;&gt;""),Data!G234,IF(AND(Data!$N$20=7,Data!H234&lt;&gt;""),Data!H234,IF(AND(Data!$N$20=8,Data!I234&lt;&gt;""),Data!I234,IF(AND(Data!$N$20=9,Data!J234&lt;&gt;""),Data!J234,IF(AND(Data!$N$20=10,Data!K234&lt;&gt;""),Data!K234,""))))))))))</f>
        <v/>
      </c>
      <c r="C236" s="83" t="str">
        <f>IF(AND(Data!$N$27=1,Data!B234&lt;&gt;""),Data!B234,IF(AND(Data!$N$27=2,Data!C234&lt;&gt;""),Data!C234,IF(AND(Data!$N$27=3,Data!D234&lt;&gt;""),Data!D234,IF(AND(Data!$N$27=4,Data!E234&lt;&gt;""),Data!E234,IF(AND(Data!$N$27=5,Data!F234&lt;&gt;""),Data!F234,IF(AND(Data!$N$27=6,Data!G234&lt;&gt;""),Data!G234,IF(AND(Data!$N$27=7,Data!H234&lt;&gt;""),Data!H234,IF(AND(Data!$N$27=8,Data!I234&lt;&gt;""),Data!I234,IF(AND(Data!$N$27=9,Data!J234&lt;&gt;""),Data!J234,IF(AND(Data!$N$27=10,Data!K234&lt;&gt;""),Data!K234,""))))))))))</f>
        <v/>
      </c>
    </row>
    <row r="237" spans="2:3" x14ac:dyDescent="0.15">
      <c r="B237" s="83" t="str">
        <f>IF(AND(Data!$N$20=1,Data!B235&lt;&gt;""),Data!B235,IF(AND(Data!$N$20=2,Data!C235&lt;&gt;""),Data!C235,IF(AND(Data!$N$20=3,Data!D235&lt;&gt;""),Data!D235,IF(AND(Data!$N$20=4,Data!E235&lt;&gt;""),Data!E235,IF(AND(Data!$N$20=5,Data!F235&lt;&gt;""),Data!F235,IF(AND(Data!$N$20=6,Data!G235&lt;&gt;""),Data!G235,IF(AND(Data!$N$20=7,Data!H235&lt;&gt;""),Data!H235,IF(AND(Data!$N$20=8,Data!I235&lt;&gt;""),Data!I235,IF(AND(Data!$N$20=9,Data!J235&lt;&gt;""),Data!J235,IF(AND(Data!$N$20=10,Data!K235&lt;&gt;""),Data!K235,""))))))))))</f>
        <v/>
      </c>
      <c r="C237" s="83" t="str">
        <f>IF(AND(Data!$N$27=1,Data!B235&lt;&gt;""),Data!B235,IF(AND(Data!$N$27=2,Data!C235&lt;&gt;""),Data!C235,IF(AND(Data!$N$27=3,Data!D235&lt;&gt;""),Data!D235,IF(AND(Data!$N$27=4,Data!E235&lt;&gt;""),Data!E235,IF(AND(Data!$N$27=5,Data!F235&lt;&gt;""),Data!F235,IF(AND(Data!$N$27=6,Data!G235&lt;&gt;""),Data!G235,IF(AND(Data!$N$27=7,Data!H235&lt;&gt;""),Data!H235,IF(AND(Data!$N$27=8,Data!I235&lt;&gt;""),Data!I235,IF(AND(Data!$N$27=9,Data!J235&lt;&gt;""),Data!J235,IF(AND(Data!$N$27=10,Data!K235&lt;&gt;""),Data!K235,""))))))))))</f>
        <v/>
      </c>
    </row>
    <row r="238" spans="2:3" x14ac:dyDescent="0.15">
      <c r="B238" s="83" t="str">
        <f>IF(AND(Data!$N$20=1,Data!B236&lt;&gt;""),Data!B236,IF(AND(Data!$N$20=2,Data!C236&lt;&gt;""),Data!C236,IF(AND(Data!$N$20=3,Data!D236&lt;&gt;""),Data!D236,IF(AND(Data!$N$20=4,Data!E236&lt;&gt;""),Data!E236,IF(AND(Data!$N$20=5,Data!F236&lt;&gt;""),Data!F236,IF(AND(Data!$N$20=6,Data!G236&lt;&gt;""),Data!G236,IF(AND(Data!$N$20=7,Data!H236&lt;&gt;""),Data!H236,IF(AND(Data!$N$20=8,Data!I236&lt;&gt;""),Data!I236,IF(AND(Data!$N$20=9,Data!J236&lt;&gt;""),Data!J236,IF(AND(Data!$N$20=10,Data!K236&lt;&gt;""),Data!K236,""))))))))))</f>
        <v/>
      </c>
      <c r="C238" s="83" t="str">
        <f>IF(AND(Data!$N$27=1,Data!B236&lt;&gt;""),Data!B236,IF(AND(Data!$N$27=2,Data!C236&lt;&gt;""),Data!C236,IF(AND(Data!$N$27=3,Data!D236&lt;&gt;""),Data!D236,IF(AND(Data!$N$27=4,Data!E236&lt;&gt;""),Data!E236,IF(AND(Data!$N$27=5,Data!F236&lt;&gt;""),Data!F236,IF(AND(Data!$N$27=6,Data!G236&lt;&gt;""),Data!G236,IF(AND(Data!$N$27=7,Data!H236&lt;&gt;""),Data!H236,IF(AND(Data!$N$27=8,Data!I236&lt;&gt;""),Data!I236,IF(AND(Data!$N$27=9,Data!J236&lt;&gt;""),Data!J236,IF(AND(Data!$N$27=10,Data!K236&lt;&gt;""),Data!K236,""))))))))))</f>
        <v/>
      </c>
    </row>
    <row r="239" spans="2:3" x14ac:dyDescent="0.15">
      <c r="B239" s="83" t="str">
        <f>IF(AND(Data!$N$20=1,Data!B237&lt;&gt;""),Data!B237,IF(AND(Data!$N$20=2,Data!C237&lt;&gt;""),Data!C237,IF(AND(Data!$N$20=3,Data!D237&lt;&gt;""),Data!D237,IF(AND(Data!$N$20=4,Data!E237&lt;&gt;""),Data!E237,IF(AND(Data!$N$20=5,Data!F237&lt;&gt;""),Data!F237,IF(AND(Data!$N$20=6,Data!G237&lt;&gt;""),Data!G237,IF(AND(Data!$N$20=7,Data!H237&lt;&gt;""),Data!H237,IF(AND(Data!$N$20=8,Data!I237&lt;&gt;""),Data!I237,IF(AND(Data!$N$20=9,Data!J237&lt;&gt;""),Data!J237,IF(AND(Data!$N$20=10,Data!K237&lt;&gt;""),Data!K237,""))))))))))</f>
        <v/>
      </c>
      <c r="C239" s="83" t="str">
        <f>IF(AND(Data!$N$27=1,Data!B237&lt;&gt;""),Data!B237,IF(AND(Data!$N$27=2,Data!C237&lt;&gt;""),Data!C237,IF(AND(Data!$N$27=3,Data!D237&lt;&gt;""),Data!D237,IF(AND(Data!$N$27=4,Data!E237&lt;&gt;""),Data!E237,IF(AND(Data!$N$27=5,Data!F237&lt;&gt;""),Data!F237,IF(AND(Data!$N$27=6,Data!G237&lt;&gt;""),Data!G237,IF(AND(Data!$N$27=7,Data!H237&lt;&gt;""),Data!H237,IF(AND(Data!$N$27=8,Data!I237&lt;&gt;""),Data!I237,IF(AND(Data!$N$27=9,Data!J237&lt;&gt;""),Data!J237,IF(AND(Data!$N$27=10,Data!K237&lt;&gt;""),Data!K237,""))))))))))</f>
        <v/>
      </c>
    </row>
    <row r="240" spans="2:3" x14ac:dyDescent="0.15">
      <c r="B240" s="83" t="str">
        <f>IF(AND(Data!$N$20=1,Data!B238&lt;&gt;""),Data!B238,IF(AND(Data!$N$20=2,Data!C238&lt;&gt;""),Data!C238,IF(AND(Data!$N$20=3,Data!D238&lt;&gt;""),Data!D238,IF(AND(Data!$N$20=4,Data!E238&lt;&gt;""),Data!E238,IF(AND(Data!$N$20=5,Data!F238&lt;&gt;""),Data!F238,IF(AND(Data!$N$20=6,Data!G238&lt;&gt;""),Data!G238,IF(AND(Data!$N$20=7,Data!H238&lt;&gt;""),Data!H238,IF(AND(Data!$N$20=8,Data!I238&lt;&gt;""),Data!I238,IF(AND(Data!$N$20=9,Data!J238&lt;&gt;""),Data!J238,IF(AND(Data!$N$20=10,Data!K238&lt;&gt;""),Data!K238,""))))))))))</f>
        <v/>
      </c>
      <c r="C240" s="83" t="str">
        <f>IF(AND(Data!$N$27=1,Data!B238&lt;&gt;""),Data!B238,IF(AND(Data!$N$27=2,Data!C238&lt;&gt;""),Data!C238,IF(AND(Data!$N$27=3,Data!D238&lt;&gt;""),Data!D238,IF(AND(Data!$N$27=4,Data!E238&lt;&gt;""),Data!E238,IF(AND(Data!$N$27=5,Data!F238&lt;&gt;""),Data!F238,IF(AND(Data!$N$27=6,Data!G238&lt;&gt;""),Data!G238,IF(AND(Data!$N$27=7,Data!H238&lt;&gt;""),Data!H238,IF(AND(Data!$N$27=8,Data!I238&lt;&gt;""),Data!I238,IF(AND(Data!$N$27=9,Data!J238&lt;&gt;""),Data!J238,IF(AND(Data!$N$27=10,Data!K238&lt;&gt;""),Data!K238,""))))))))))</f>
        <v/>
      </c>
    </row>
    <row r="241" spans="2:3" x14ac:dyDescent="0.15">
      <c r="B241" s="83" t="str">
        <f>IF(AND(Data!$N$20=1,Data!B239&lt;&gt;""),Data!B239,IF(AND(Data!$N$20=2,Data!C239&lt;&gt;""),Data!C239,IF(AND(Data!$N$20=3,Data!D239&lt;&gt;""),Data!D239,IF(AND(Data!$N$20=4,Data!E239&lt;&gt;""),Data!E239,IF(AND(Data!$N$20=5,Data!F239&lt;&gt;""),Data!F239,IF(AND(Data!$N$20=6,Data!G239&lt;&gt;""),Data!G239,IF(AND(Data!$N$20=7,Data!H239&lt;&gt;""),Data!H239,IF(AND(Data!$N$20=8,Data!I239&lt;&gt;""),Data!I239,IF(AND(Data!$N$20=9,Data!J239&lt;&gt;""),Data!J239,IF(AND(Data!$N$20=10,Data!K239&lt;&gt;""),Data!K239,""))))))))))</f>
        <v/>
      </c>
      <c r="C241" s="83" t="str">
        <f>IF(AND(Data!$N$27=1,Data!B239&lt;&gt;""),Data!B239,IF(AND(Data!$N$27=2,Data!C239&lt;&gt;""),Data!C239,IF(AND(Data!$N$27=3,Data!D239&lt;&gt;""),Data!D239,IF(AND(Data!$N$27=4,Data!E239&lt;&gt;""),Data!E239,IF(AND(Data!$N$27=5,Data!F239&lt;&gt;""),Data!F239,IF(AND(Data!$N$27=6,Data!G239&lt;&gt;""),Data!G239,IF(AND(Data!$N$27=7,Data!H239&lt;&gt;""),Data!H239,IF(AND(Data!$N$27=8,Data!I239&lt;&gt;""),Data!I239,IF(AND(Data!$N$27=9,Data!J239&lt;&gt;""),Data!J239,IF(AND(Data!$N$27=10,Data!K239&lt;&gt;""),Data!K239,""))))))))))</f>
        <v/>
      </c>
    </row>
    <row r="242" spans="2:3" x14ac:dyDescent="0.15">
      <c r="B242" s="83" t="str">
        <f>IF(AND(Data!$N$20=1,Data!B240&lt;&gt;""),Data!B240,IF(AND(Data!$N$20=2,Data!C240&lt;&gt;""),Data!C240,IF(AND(Data!$N$20=3,Data!D240&lt;&gt;""),Data!D240,IF(AND(Data!$N$20=4,Data!E240&lt;&gt;""),Data!E240,IF(AND(Data!$N$20=5,Data!F240&lt;&gt;""),Data!F240,IF(AND(Data!$N$20=6,Data!G240&lt;&gt;""),Data!G240,IF(AND(Data!$N$20=7,Data!H240&lt;&gt;""),Data!H240,IF(AND(Data!$N$20=8,Data!I240&lt;&gt;""),Data!I240,IF(AND(Data!$N$20=9,Data!J240&lt;&gt;""),Data!J240,IF(AND(Data!$N$20=10,Data!K240&lt;&gt;""),Data!K240,""))))))))))</f>
        <v/>
      </c>
      <c r="C242" s="83" t="str">
        <f>IF(AND(Data!$N$27=1,Data!B240&lt;&gt;""),Data!B240,IF(AND(Data!$N$27=2,Data!C240&lt;&gt;""),Data!C240,IF(AND(Data!$N$27=3,Data!D240&lt;&gt;""),Data!D240,IF(AND(Data!$N$27=4,Data!E240&lt;&gt;""),Data!E240,IF(AND(Data!$N$27=5,Data!F240&lt;&gt;""),Data!F240,IF(AND(Data!$N$27=6,Data!G240&lt;&gt;""),Data!G240,IF(AND(Data!$N$27=7,Data!H240&lt;&gt;""),Data!H240,IF(AND(Data!$N$27=8,Data!I240&lt;&gt;""),Data!I240,IF(AND(Data!$N$27=9,Data!J240&lt;&gt;""),Data!J240,IF(AND(Data!$N$27=10,Data!K240&lt;&gt;""),Data!K240,""))))))))))</f>
        <v/>
      </c>
    </row>
    <row r="243" spans="2:3" x14ac:dyDescent="0.15">
      <c r="B243" s="83" t="str">
        <f>IF(AND(Data!$N$20=1,Data!B241&lt;&gt;""),Data!B241,IF(AND(Data!$N$20=2,Data!C241&lt;&gt;""),Data!C241,IF(AND(Data!$N$20=3,Data!D241&lt;&gt;""),Data!D241,IF(AND(Data!$N$20=4,Data!E241&lt;&gt;""),Data!E241,IF(AND(Data!$N$20=5,Data!F241&lt;&gt;""),Data!F241,IF(AND(Data!$N$20=6,Data!G241&lt;&gt;""),Data!G241,IF(AND(Data!$N$20=7,Data!H241&lt;&gt;""),Data!H241,IF(AND(Data!$N$20=8,Data!I241&lt;&gt;""),Data!I241,IF(AND(Data!$N$20=9,Data!J241&lt;&gt;""),Data!J241,IF(AND(Data!$N$20=10,Data!K241&lt;&gt;""),Data!K241,""))))))))))</f>
        <v/>
      </c>
      <c r="C243" s="83" t="str">
        <f>IF(AND(Data!$N$27=1,Data!B241&lt;&gt;""),Data!B241,IF(AND(Data!$N$27=2,Data!C241&lt;&gt;""),Data!C241,IF(AND(Data!$N$27=3,Data!D241&lt;&gt;""),Data!D241,IF(AND(Data!$N$27=4,Data!E241&lt;&gt;""),Data!E241,IF(AND(Data!$N$27=5,Data!F241&lt;&gt;""),Data!F241,IF(AND(Data!$N$27=6,Data!G241&lt;&gt;""),Data!G241,IF(AND(Data!$N$27=7,Data!H241&lt;&gt;""),Data!H241,IF(AND(Data!$N$27=8,Data!I241&lt;&gt;""),Data!I241,IF(AND(Data!$N$27=9,Data!J241&lt;&gt;""),Data!J241,IF(AND(Data!$N$27=10,Data!K241&lt;&gt;""),Data!K241,""))))))))))</f>
        <v/>
      </c>
    </row>
    <row r="244" spans="2:3" x14ac:dyDescent="0.15">
      <c r="B244" s="83" t="str">
        <f>IF(AND(Data!$N$20=1,Data!B242&lt;&gt;""),Data!B242,IF(AND(Data!$N$20=2,Data!C242&lt;&gt;""),Data!C242,IF(AND(Data!$N$20=3,Data!D242&lt;&gt;""),Data!D242,IF(AND(Data!$N$20=4,Data!E242&lt;&gt;""),Data!E242,IF(AND(Data!$N$20=5,Data!F242&lt;&gt;""),Data!F242,IF(AND(Data!$N$20=6,Data!G242&lt;&gt;""),Data!G242,IF(AND(Data!$N$20=7,Data!H242&lt;&gt;""),Data!H242,IF(AND(Data!$N$20=8,Data!I242&lt;&gt;""),Data!I242,IF(AND(Data!$N$20=9,Data!J242&lt;&gt;""),Data!J242,IF(AND(Data!$N$20=10,Data!K242&lt;&gt;""),Data!K242,""))))))))))</f>
        <v/>
      </c>
      <c r="C244" s="83" t="str">
        <f>IF(AND(Data!$N$27=1,Data!B242&lt;&gt;""),Data!B242,IF(AND(Data!$N$27=2,Data!C242&lt;&gt;""),Data!C242,IF(AND(Data!$N$27=3,Data!D242&lt;&gt;""),Data!D242,IF(AND(Data!$N$27=4,Data!E242&lt;&gt;""),Data!E242,IF(AND(Data!$N$27=5,Data!F242&lt;&gt;""),Data!F242,IF(AND(Data!$N$27=6,Data!G242&lt;&gt;""),Data!G242,IF(AND(Data!$N$27=7,Data!H242&lt;&gt;""),Data!H242,IF(AND(Data!$N$27=8,Data!I242&lt;&gt;""),Data!I242,IF(AND(Data!$N$27=9,Data!J242&lt;&gt;""),Data!J242,IF(AND(Data!$N$27=10,Data!K242&lt;&gt;""),Data!K242,""))))))))))</f>
        <v/>
      </c>
    </row>
    <row r="245" spans="2:3" x14ac:dyDescent="0.15">
      <c r="B245" s="83" t="str">
        <f>IF(AND(Data!$N$20=1,Data!B243&lt;&gt;""),Data!B243,IF(AND(Data!$N$20=2,Data!C243&lt;&gt;""),Data!C243,IF(AND(Data!$N$20=3,Data!D243&lt;&gt;""),Data!D243,IF(AND(Data!$N$20=4,Data!E243&lt;&gt;""),Data!E243,IF(AND(Data!$N$20=5,Data!F243&lt;&gt;""),Data!F243,IF(AND(Data!$N$20=6,Data!G243&lt;&gt;""),Data!G243,IF(AND(Data!$N$20=7,Data!H243&lt;&gt;""),Data!H243,IF(AND(Data!$N$20=8,Data!I243&lt;&gt;""),Data!I243,IF(AND(Data!$N$20=9,Data!J243&lt;&gt;""),Data!J243,IF(AND(Data!$N$20=10,Data!K243&lt;&gt;""),Data!K243,""))))))))))</f>
        <v/>
      </c>
      <c r="C245" s="83" t="str">
        <f>IF(AND(Data!$N$27=1,Data!B243&lt;&gt;""),Data!B243,IF(AND(Data!$N$27=2,Data!C243&lt;&gt;""),Data!C243,IF(AND(Data!$N$27=3,Data!D243&lt;&gt;""),Data!D243,IF(AND(Data!$N$27=4,Data!E243&lt;&gt;""),Data!E243,IF(AND(Data!$N$27=5,Data!F243&lt;&gt;""),Data!F243,IF(AND(Data!$N$27=6,Data!G243&lt;&gt;""),Data!G243,IF(AND(Data!$N$27=7,Data!H243&lt;&gt;""),Data!H243,IF(AND(Data!$N$27=8,Data!I243&lt;&gt;""),Data!I243,IF(AND(Data!$N$27=9,Data!J243&lt;&gt;""),Data!J243,IF(AND(Data!$N$27=10,Data!K243&lt;&gt;""),Data!K243,""))))))))))</f>
        <v/>
      </c>
    </row>
    <row r="246" spans="2:3" x14ac:dyDescent="0.15">
      <c r="B246" s="83" t="str">
        <f>IF(AND(Data!$N$20=1,Data!B244&lt;&gt;""),Data!B244,IF(AND(Data!$N$20=2,Data!C244&lt;&gt;""),Data!C244,IF(AND(Data!$N$20=3,Data!D244&lt;&gt;""),Data!D244,IF(AND(Data!$N$20=4,Data!E244&lt;&gt;""),Data!E244,IF(AND(Data!$N$20=5,Data!F244&lt;&gt;""),Data!F244,IF(AND(Data!$N$20=6,Data!G244&lt;&gt;""),Data!G244,IF(AND(Data!$N$20=7,Data!H244&lt;&gt;""),Data!H244,IF(AND(Data!$N$20=8,Data!I244&lt;&gt;""),Data!I244,IF(AND(Data!$N$20=9,Data!J244&lt;&gt;""),Data!J244,IF(AND(Data!$N$20=10,Data!K244&lt;&gt;""),Data!K244,""))))))))))</f>
        <v/>
      </c>
      <c r="C246" s="83" t="str">
        <f>IF(AND(Data!$N$27=1,Data!B244&lt;&gt;""),Data!B244,IF(AND(Data!$N$27=2,Data!C244&lt;&gt;""),Data!C244,IF(AND(Data!$N$27=3,Data!D244&lt;&gt;""),Data!D244,IF(AND(Data!$N$27=4,Data!E244&lt;&gt;""),Data!E244,IF(AND(Data!$N$27=5,Data!F244&lt;&gt;""),Data!F244,IF(AND(Data!$N$27=6,Data!G244&lt;&gt;""),Data!G244,IF(AND(Data!$N$27=7,Data!H244&lt;&gt;""),Data!H244,IF(AND(Data!$N$27=8,Data!I244&lt;&gt;""),Data!I244,IF(AND(Data!$N$27=9,Data!J244&lt;&gt;""),Data!J244,IF(AND(Data!$N$27=10,Data!K244&lt;&gt;""),Data!K244,""))))))))))</f>
        <v/>
      </c>
    </row>
    <row r="247" spans="2:3" x14ac:dyDescent="0.15">
      <c r="B247" s="83" t="str">
        <f>IF(AND(Data!$N$20=1,Data!B245&lt;&gt;""),Data!B245,IF(AND(Data!$N$20=2,Data!C245&lt;&gt;""),Data!C245,IF(AND(Data!$N$20=3,Data!D245&lt;&gt;""),Data!D245,IF(AND(Data!$N$20=4,Data!E245&lt;&gt;""),Data!E245,IF(AND(Data!$N$20=5,Data!F245&lt;&gt;""),Data!F245,IF(AND(Data!$N$20=6,Data!G245&lt;&gt;""),Data!G245,IF(AND(Data!$N$20=7,Data!H245&lt;&gt;""),Data!H245,IF(AND(Data!$N$20=8,Data!I245&lt;&gt;""),Data!I245,IF(AND(Data!$N$20=9,Data!J245&lt;&gt;""),Data!J245,IF(AND(Data!$N$20=10,Data!K245&lt;&gt;""),Data!K245,""))))))))))</f>
        <v/>
      </c>
      <c r="C247" s="83" t="str">
        <f>IF(AND(Data!$N$27=1,Data!B245&lt;&gt;""),Data!B245,IF(AND(Data!$N$27=2,Data!C245&lt;&gt;""),Data!C245,IF(AND(Data!$N$27=3,Data!D245&lt;&gt;""),Data!D245,IF(AND(Data!$N$27=4,Data!E245&lt;&gt;""),Data!E245,IF(AND(Data!$N$27=5,Data!F245&lt;&gt;""),Data!F245,IF(AND(Data!$N$27=6,Data!G245&lt;&gt;""),Data!G245,IF(AND(Data!$N$27=7,Data!H245&lt;&gt;""),Data!H245,IF(AND(Data!$N$27=8,Data!I245&lt;&gt;""),Data!I245,IF(AND(Data!$N$27=9,Data!J245&lt;&gt;""),Data!J245,IF(AND(Data!$N$27=10,Data!K245&lt;&gt;""),Data!K245,""))))))))))</f>
        <v/>
      </c>
    </row>
    <row r="248" spans="2:3" x14ac:dyDescent="0.15">
      <c r="B248" s="83" t="str">
        <f>IF(AND(Data!$N$20=1,Data!B246&lt;&gt;""),Data!B246,IF(AND(Data!$N$20=2,Data!C246&lt;&gt;""),Data!C246,IF(AND(Data!$N$20=3,Data!D246&lt;&gt;""),Data!D246,IF(AND(Data!$N$20=4,Data!E246&lt;&gt;""),Data!E246,IF(AND(Data!$N$20=5,Data!F246&lt;&gt;""),Data!F246,IF(AND(Data!$N$20=6,Data!G246&lt;&gt;""),Data!G246,IF(AND(Data!$N$20=7,Data!H246&lt;&gt;""),Data!H246,IF(AND(Data!$N$20=8,Data!I246&lt;&gt;""),Data!I246,IF(AND(Data!$N$20=9,Data!J246&lt;&gt;""),Data!J246,IF(AND(Data!$N$20=10,Data!K246&lt;&gt;""),Data!K246,""))))))))))</f>
        <v/>
      </c>
      <c r="C248" s="83" t="str">
        <f>IF(AND(Data!$N$27=1,Data!B246&lt;&gt;""),Data!B246,IF(AND(Data!$N$27=2,Data!C246&lt;&gt;""),Data!C246,IF(AND(Data!$N$27=3,Data!D246&lt;&gt;""),Data!D246,IF(AND(Data!$N$27=4,Data!E246&lt;&gt;""),Data!E246,IF(AND(Data!$N$27=5,Data!F246&lt;&gt;""),Data!F246,IF(AND(Data!$N$27=6,Data!G246&lt;&gt;""),Data!G246,IF(AND(Data!$N$27=7,Data!H246&lt;&gt;""),Data!H246,IF(AND(Data!$N$27=8,Data!I246&lt;&gt;""),Data!I246,IF(AND(Data!$N$27=9,Data!J246&lt;&gt;""),Data!J246,IF(AND(Data!$N$27=10,Data!K246&lt;&gt;""),Data!K246,""))))))))))</f>
        <v/>
      </c>
    </row>
    <row r="249" spans="2:3" x14ac:dyDescent="0.15">
      <c r="B249" s="83" t="str">
        <f>IF(AND(Data!$N$20=1,Data!B247&lt;&gt;""),Data!B247,IF(AND(Data!$N$20=2,Data!C247&lt;&gt;""),Data!C247,IF(AND(Data!$N$20=3,Data!D247&lt;&gt;""),Data!D247,IF(AND(Data!$N$20=4,Data!E247&lt;&gt;""),Data!E247,IF(AND(Data!$N$20=5,Data!F247&lt;&gt;""),Data!F247,IF(AND(Data!$N$20=6,Data!G247&lt;&gt;""),Data!G247,IF(AND(Data!$N$20=7,Data!H247&lt;&gt;""),Data!H247,IF(AND(Data!$N$20=8,Data!I247&lt;&gt;""),Data!I247,IF(AND(Data!$N$20=9,Data!J247&lt;&gt;""),Data!J247,IF(AND(Data!$N$20=10,Data!K247&lt;&gt;""),Data!K247,""))))))))))</f>
        <v/>
      </c>
      <c r="C249" s="83" t="str">
        <f>IF(AND(Data!$N$27=1,Data!B247&lt;&gt;""),Data!B247,IF(AND(Data!$N$27=2,Data!C247&lt;&gt;""),Data!C247,IF(AND(Data!$N$27=3,Data!D247&lt;&gt;""),Data!D247,IF(AND(Data!$N$27=4,Data!E247&lt;&gt;""),Data!E247,IF(AND(Data!$N$27=5,Data!F247&lt;&gt;""),Data!F247,IF(AND(Data!$N$27=6,Data!G247&lt;&gt;""),Data!G247,IF(AND(Data!$N$27=7,Data!H247&lt;&gt;""),Data!H247,IF(AND(Data!$N$27=8,Data!I247&lt;&gt;""),Data!I247,IF(AND(Data!$N$27=9,Data!J247&lt;&gt;""),Data!J247,IF(AND(Data!$N$27=10,Data!K247&lt;&gt;""),Data!K247,""))))))))))</f>
        <v/>
      </c>
    </row>
    <row r="250" spans="2:3" x14ac:dyDescent="0.15">
      <c r="B250" s="83" t="str">
        <f>IF(AND(Data!$N$20=1,Data!B248&lt;&gt;""),Data!B248,IF(AND(Data!$N$20=2,Data!C248&lt;&gt;""),Data!C248,IF(AND(Data!$N$20=3,Data!D248&lt;&gt;""),Data!D248,IF(AND(Data!$N$20=4,Data!E248&lt;&gt;""),Data!E248,IF(AND(Data!$N$20=5,Data!F248&lt;&gt;""),Data!F248,IF(AND(Data!$N$20=6,Data!G248&lt;&gt;""),Data!G248,IF(AND(Data!$N$20=7,Data!H248&lt;&gt;""),Data!H248,IF(AND(Data!$N$20=8,Data!I248&lt;&gt;""),Data!I248,IF(AND(Data!$N$20=9,Data!J248&lt;&gt;""),Data!J248,IF(AND(Data!$N$20=10,Data!K248&lt;&gt;""),Data!K248,""))))))))))</f>
        <v/>
      </c>
      <c r="C250" s="83" t="str">
        <f>IF(AND(Data!$N$27=1,Data!B248&lt;&gt;""),Data!B248,IF(AND(Data!$N$27=2,Data!C248&lt;&gt;""),Data!C248,IF(AND(Data!$N$27=3,Data!D248&lt;&gt;""),Data!D248,IF(AND(Data!$N$27=4,Data!E248&lt;&gt;""),Data!E248,IF(AND(Data!$N$27=5,Data!F248&lt;&gt;""),Data!F248,IF(AND(Data!$N$27=6,Data!G248&lt;&gt;""),Data!G248,IF(AND(Data!$N$27=7,Data!H248&lt;&gt;""),Data!H248,IF(AND(Data!$N$27=8,Data!I248&lt;&gt;""),Data!I248,IF(AND(Data!$N$27=9,Data!J248&lt;&gt;""),Data!J248,IF(AND(Data!$N$27=10,Data!K248&lt;&gt;""),Data!K248,""))))))))))</f>
        <v/>
      </c>
    </row>
    <row r="251" spans="2:3" x14ac:dyDescent="0.15">
      <c r="B251" s="83" t="str">
        <f>IF(AND(Data!$N$20=1,Data!B249&lt;&gt;""),Data!B249,IF(AND(Data!$N$20=2,Data!C249&lt;&gt;""),Data!C249,IF(AND(Data!$N$20=3,Data!D249&lt;&gt;""),Data!D249,IF(AND(Data!$N$20=4,Data!E249&lt;&gt;""),Data!E249,IF(AND(Data!$N$20=5,Data!F249&lt;&gt;""),Data!F249,IF(AND(Data!$N$20=6,Data!G249&lt;&gt;""),Data!G249,IF(AND(Data!$N$20=7,Data!H249&lt;&gt;""),Data!H249,IF(AND(Data!$N$20=8,Data!I249&lt;&gt;""),Data!I249,IF(AND(Data!$N$20=9,Data!J249&lt;&gt;""),Data!J249,IF(AND(Data!$N$20=10,Data!K249&lt;&gt;""),Data!K249,""))))))))))</f>
        <v/>
      </c>
      <c r="C251" s="83" t="str">
        <f>IF(AND(Data!$N$27=1,Data!B249&lt;&gt;""),Data!B249,IF(AND(Data!$N$27=2,Data!C249&lt;&gt;""),Data!C249,IF(AND(Data!$N$27=3,Data!D249&lt;&gt;""),Data!D249,IF(AND(Data!$N$27=4,Data!E249&lt;&gt;""),Data!E249,IF(AND(Data!$N$27=5,Data!F249&lt;&gt;""),Data!F249,IF(AND(Data!$N$27=6,Data!G249&lt;&gt;""),Data!G249,IF(AND(Data!$N$27=7,Data!H249&lt;&gt;""),Data!H249,IF(AND(Data!$N$27=8,Data!I249&lt;&gt;""),Data!I249,IF(AND(Data!$N$27=9,Data!J249&lt;&gt;""),Data!J249,IF(AND(Data!$N$27=10,Data!K249&lt;&gt;""),Data!K249,""))))))))))</f>
        <v/>
      </c>
    </row>
    <row r="252" spans="2:3" x14ac:dyDescent="0.15">
      <c r="B252" s="83" t="str">
        <f>IF(AND(Data!$N$20=1,Data!B250&lt;&gt;""),Data!B250,IF(AND(Data!$N$20=2,Data!C250&lt;&gt;""),Data!C250,IF(AND(Data!$N$20=3,Data!D250&lt;&gt;""),Data!D250,IF(AND(Data!$N$20=4,Data!E250&lt;&gt;""),Data!E250,IF(AND(Data!$N$20=5,Data!F250&lt;&gt;""),Data!F250,IF(AND(Data!$N$20=6,Data!G250&lt;&gt;""),Data!G250,IF(AND(Data!$N$20=7,Data!H250&lt;&gt;""),Data!H250,IF(AND(Data!$N$20=8,Data!I250&lt;&gt;""),Data!I250,IF(AND(Data!$N$20=9,Data!J250&lt;&gt;""),Data!J250,IF(AND(Data!$N$20=10,Data!K250&lt;&gt;""),Data!K250,""))))))))))</f>
        <v/>
      </c>
      <c r="C252" s="83" t="str">
        <f>IF(AND(Data!$N$27=1,Data!B250&lt;&gt;""),Data!B250,IF(AND(Data!$N$27=2,Data!C250&lt;&gt;""),Data!C250,IF(AND(Data!$N$27=3,Data!D250&lt;&gt;""),Data!D250,IF(AND(Data!$N$27=4,Data!E250&lt;&gt;""),Data!E250,IF(AND(Data!$N$27=5,Data!F250&lt;&gt;""),Data!F250,IF(AND(Data!$N$27=6,Data!G250&lt;&gt;""),Data!G250,IF(AND(Data!$N$27=7,Data!H250&lt;&gt;""),Data!H250,IF(AND(Data!$N$27=8,Data!I250&lt;&gt;""),Data!I250,IF(AND(Data!$N$27=9,Data!J250&lt;&gt;""),Data!J250,IF(AND(Data!$N$27=10,Data!K250&lt;&gt;""),Data!K250,""))))))))))</f>
        <v/>
      </c>
    </row>
    <row r="253" spans="2:3" x14ac:dyDescent="0.15">
      <c r="B253" s="83" t="str">
        <f>IF(AND(Data!$N$20=1,Data!B251&lt;&gt;""),Data!B251,IF(AND(Data!$N$20=2,Data!C251&lt;&gt;""),Data!C251,IF(AND(Data!$N$20=3,Data!D251&lt;&gt;""),Data!D251,IF(AND(Data!$N$20=4,Data!E251&lt;&gt;""),Data!E251,IF(AND(Data!$N$20=5,Data!F251&lt;&gt;""),Data!F251,IF(AND(Data!$N$20=6,Data!G251&lt;&gt;""),Data!G251,IF(AND(Data!$N$20=7,Data!H251&lt;&gt;""),Data!H251,IF(AND(Data!$N$20=8,Data!I251&lt;&gt;""),Data!I251,IF(AND(Data!$N$20=9,Data!J251&lt;&gt;""),Data!J251,IF(AND(Data!$N$20=10,Data!K251&lt;&gt;""),Data!K251,""))))))))))</f>
        <v/>
      </c>
      <c r="C253" s="83" t="str">
        <f>IF(AND(Data!$N$27=1,Data!B251&lt;&gt;""),Data!B251,IF(AND(Data!$N$27=2,Data!C251&lt;&gt;""),Data!C251,IF(AND(Data!$N$27=3,Data!D251&lt;&gt;""),Data!D251,IF(AND(Data!$N$27=4,Data!E251&lt;&gt;""),Data!E251,IF(AND(Data!$N$27=5,Data!F251&lt;&gt;""),Data!F251,IF(AND(Data!$N$27=6,Data!G251&lt;&gt;""),Data!G251,IF(AND(Data!$N$27=7,Data!H251&lt;&gt;""),Data!H251,IF(AND(Data!$N$27=8,Data!I251&lt;&gt;""),Data!I251,IF(AND(Data!$N$27=9,Data!J251&lt;&gt;""),Data!J251,IF(AND(Data!$N$27=10,Data!K251&lt;&gt;""),Data!K251,""))))))))))</f>
        <v/>
      </c>
    </row>
    <row r="254" spans="2:3" x14ac:dyDescent="0.15">
      <c r="B254" s="83" t="str">
        <f>IF(AND(Data!$N$20=1,Data!B252&lt;&gt;""),Data!B252,IF(AND(Data!$N$20=2,Data!C252&lt;&gt;""),Data!C252,IF(AND(Data!$N$20=3,Data!D252&lt;&gt;""),Data!D252,IF(AND(Data!$N$20=4,Data!E252&lt;&gt;""),Data!E252,IF(AND(Data!$N$20=5,Data!F252&lt;&gt;""),Data!F252,IF(AND(Data!$N$20=6,Data!G252&lt;&gt;""),Data!G252,IF(AND(Data!$N$20=7,Data!H252&lt;&gt;""),Data!H252,IF(AND(Data!$N$20=8,Data!I252&lt;&gt;""),Data!I252,IF(AND(Data!$N$20=9,Data!J252&lt;&gt;""),Data!J252,IF(AND(Data!$N$20=10,Data!K252&lt;&gt;""),Data!K252,""))))))))))</f>
        <v/>
      </c>
      <c r="C254" s="83" t="str">
        <f>IF(AND(Data!$N$27=1,Data!B252&lt;&gt;""),Data!B252,IF(AND(Data!$N$27=2,Data!C252&lt;&gt;""),Data!C252,IF(AND(Data!$N$27=3,Data!D252&lt;&gt;""),Data!D252,IF(AND(Data!$N$27=4,Data!E252&lt;&gt;""),Data!E252,IF(AND(Data!$N$27=5,Data!F252&lt;&gt;""),Data!F252,IF(AND(Data!$N$27=6,Data!G252&lt;&gt;""),Data!G252,IF(AND(Data!$N$27=7,Data!H252&lt;&gt;""),Data!H252,IF(AND(Data!$N$27=8,Data!I252&lt;&gt;""),Data!I252,IF(AND(Data!$N$27=9,Data!J252&lt;&gt;""),Data!J252,IF(AND(Data!$N$27=10,Data!K252&lt;&gt;""),Data!K252,""))))))))))</f>
        <v/>
      </c>
    </row>
    <row r="255" spans="2:3" x14ac:dyDescent="0.15">
      <c r="B255" s="83" t="str">
        <f>IF(AND(Data!$N$20=1,Data!B253&lt;&gt;""),Data!B253,IF(AND(Data!$N$20=2,Data!C253&lt;&gt;""),Data!C253,IF(AND(Data!$N$20=3,Data!D253&lt;&gt;""),Data!D253,IF(AND(Data!$N$20=4,Data!E253&lt;&gt;""),Data!E253,IF(AND(Data!$N$20=5,Data!F253&lt;&gt;""),Data!F253,IF(AND(Data!$N$20=6,Data!G253&lt;&gt;""),Data!G253,IF(AND(Data!$N$20=7,Data!H253&lt;&gt;""),Data!H253,IF(AND(Data!$N$20=8,Data!I253&lt;&gt;""),Data!I253,IF(AND(Data!$N$20=9,Data!J253&lt;&gt;""),Data!J253,IF(AND(Data!$N$20=10,Data!K253&lt;&gt;""),Data!K253,""))))))))))</f>
        <v/>
      </c>
      <c r="C255" s="83" t="str">
        <f>IF(AND(Data!$N$27=1,Data!B253&lt;&gt;""),Data!B253,IF(AND(Data!$N$27=2,Data!C253&lt;&gt;""),Data!C253,IF(AND(Data!$N$27=3,Data!D253&lt;&gt;""),Data!D253,IF(AND(Data!$N$27=4,Data!E253&lt;&gt;""),Data!E253,IF(AND(Data!$N$27=5,Data!F253&lt;&gt;""),Data!F253,IF(AND(Data!$N$27=6,Data!G253&lt;&gt;""),Data!G253,IF(AND(Data!$N$27=7,Data!H253&lt;&gt;""),Data!H253,IF(AND(Data!$N$27=8,Data!I253&lt;&gt;""),Data!I253,IF(AND(Data!$N$27=9,Data!J253&lt;&gt;""),Data!J253,IF(AND(Data!$N$27=10,Data!K253&lt;&gt;""),Data!K253,""))))))))))</f>
        <v/>
      </c>
    </row>
    <row r="256" spans="2:3" x14ac:dyDescent="0.15">
      <c r="B256" s="83" t="str">
        <f>IF(AND(Data!$N$20=1,Data!B254&lt;&gt;""),Data!B254,IF(AND(Data!$N$20=2,Data!C254&lt;&gt;""),Data!C254,IF(AND(Data!$N$20=3,Data!D254&lt;&gt;""),Data!D254,IF(AND(Data!$N$20=4,Data!E254&lt;&gt;""),Data!E254,IF(AND(Data!$N$20=5,Data!F254&lt;&gt;""),Data!F254,IF(AND(Data!$N$20=6,Data!G254&lt;&gt;""),Data!G254,IF(AND(Data!$N$20=7,Data!H254&lt;&gt;""),Data!H254,IF(AND(Data!$N$20=8,Data!I254&lt;&gt;""),Data!I254,IF(AND(Data!$N$20=9,Data!J254&lt;&gt;""),Data!J254,IF(AND(Data!$N$20=10,Data!K254&lt;&gt;""),Data!K254,""))))))))))</f>
        <v/>
      </c>
      <c r="C256" s="83" t="str">
        <f>IF(AND(Data!$N$27=1,Data!B254&lt;&gt;""),Data!B254,IF(AND(Data!$N$27=2,Data!C254&lt;&gt;""),Data!C254,IF(AND(Data!$N$27=3,Data!D254&lt;&gt;""),Data!D254,IF(AND(Data!$N$27=4,Data!E254&lt;&gt;""),Data!E254,IF(AND(Data!$N$27=5,Data!F254&lt;&gt;""),Data!F254,IF(AND(Data!$N$27=6,Data!G254&lt;&gt;""),Data!G254,IF(AND(Data!$N$27=7,Data!H254&lt;&gt;""),Data!H254,IF(AND(Data!$N$27=8,Data!I254&lt;&gt;""),Data!I254,IF(AND(Data!$N$27=9,Data!J254&lt;&gt;""),Data!J254,IF(AND(Data!$N$27=10,Data!K254&lt;&gt;""),Data!K254,""))))))))))</f>
        <v/>
      </c>
    </row>
    <row r="257" spans="2:3" x14ac:dyDescent="0.15">
      <c r="B257" s="83" t="str">
        <f>IF(AND(Data!$N$20=1,Data!B255&lt;&gt;""),Data!B255,IF(AND(Data!$N$20=2,Data!C255&lt;&gt;""),Data!C255,IF(AND(Data!$N$20=3,Data!D255&lt;&gt;""),Data!D255,IF(AND(Data!$N$20=4,Data!E255&lt;&gt;""),Data!E255,IF(AND(Data!$N$20=5,Data!F255&lt;&gt;""),Data!F255,IF(AND(Data!$N$20=6,Data!G255&lt;&gt;""),Data!G255,IF(AND(Data!$N$20=7,Data!H255&lt;&gt;""),Data!H255,IF(AND(Data!$N$20=8,Data!I255&lt;&gt;""),Data!I255,IF(AND(Data!$N$20=9,Data!J255&lt;&gt;""),Data!J255,IF(AND(Data!$N$20=10,Data!K255&lt;&gt;""),Data!K255,""))))))))))</f>
        <v/>
      </c>
      <c r="C257" s="83" t="str">
        <f>IF(AND(Data!$N$27=1,Data!B255&lt;&gt;""),Data!B255,IF(AND(Data!$N$27=2,Data!C255&lt;&gt;""),Data!C255,IF(AND(Data!$N$27=3,Data!D255&lt;&gt;""),Data!D255,IF(AND(Data!$N$27=4,Data!E255&lt;&gt;""),Data!E255,IF(AND(Data!$N$27=5,Data!F255&lt;&gt;""),Data!F255,IF(AND(Data!$N$27=6,Data!G255&lt;&gt;""),Data!G255,IF(AND(Data!$N$27=7,Data!H255&lt;&gt;""),Data!H255,IF(AND(Data!$N$27=8,Data!I255&lt;&gt;""),Data!I255,IF(AND(Data!$N$27=9,Data!J255&lt;&gt;""),Data!J255,IF(AND(Data!$N$27=10,Data!K255&lt;&gt;""),Data!K255,""))))))))))</f>
        <v/>
      </c>
    </row>
    <row r="258" spans="2:3" x14ac:dyDescent="0.15">
      <c r="B258" s="83" t="str">
        <f>IF(AND(Data!$N$20=1,Data!B256&lt;&gt;""),Data!B256,IF(AND(Data!$N$20=2,Data!C256&lt;&gt;""),Data!C256,IF(AND(Data!$N$20=3,Data!D256&lt;&gt;""),Data!D256,IF(AND(Data!$N$20=4,Data!E256&lt;&gt;""),Data!E256,IF(AND(Data!$N$20=5,Data!F256&lt;&gt;""),Data!F256,IF(AND(Data!$N$20=6,Data!G256&lt;&gt;""),Data!G256,IF(AND(Data!$N$20=7,Data!H256&lt;&gt;""),Data!H256,IF(AND(Data!$N$20=8,Data!I256&lt;&gt;""),Data!I256,IF(AND(Data!$N$20=9,Data!J256&lt;&gt;""),Data!J256,IF(AND(Data!$N$20=10,Data!K256&lt;&gt;""),Data!K256,""))))))))))</f>
        <v/>
      </c>
      <c r="C258" s="83" t="str">
        <f>IF(AND(Data!$N$27=1,Data!B256&lt;&gt;""),Data!B256,IF(AND(Data!$N$27=2,Data!C256&lt;&gt;""),Data!C256,IF(AND(Data!$N$27=3,Data!D256&lt;&gt;""),Data!D256,IF(AND(Data!$N$27=4,Data!E256&lt;&gt;""),Data!E256,IF(AND(Data!$N$27=5,Data!F256&lt;&gt;""),Data!F256,IF(AND(Data!$N$27=6,Data!G256&lt;&gt;""),Data!G256,IF(AND(Data!$N$27=7,Data!H256&lt;&gt;""),Data!H256,IF(AND(Data!$N$27=8,Data!I256&lt;&gt;""),Data!I256,IF(AND(Data!$N$27=9,Data!J256&lt;&gt;""),Data!J256,IF(AND(Data!$N$27=10,Data!K256&lt;&gt;""),Data!K256,""))))))))))</f>
        <v/>
      </c>
    </row>
    <row r="259" spans="2:3" x14ac:dyDescent="0.15">
      <c r="B259" s="83" t="str">
        <f>IF(AND(Data!$N$20=1,Data!B257&lt;&gt;""),Data!B257,IF(AND(Data!$N$20=2,Data!C257&lt;&gt;""),Data!C257,IF(AND(Data!$N$20=3,Data!D257&lt;&gt;""),Data!D257,IF(AND(Data!$N$20=4,Data!E257&lt;&gt;""),Data!E257,IF(AND(Data!$N$20=5,Data!F257&lt;&gt;""),Data!F257,IF(AND(Data!$N$20=6,Data!G257&lt;&gt;""),Data!G257,IF(AND(Data!$N$20=7,Data!H257&lt;&gt;""),Data!H257,IF(AND(Data!$N$20=8,Data!I257&lt;&gt;""),Data!I257,IF(AND(Data!$N$20=9,Data!J257&lt;&gt;""),Data!J257,IF(AND(Data!$N$20=10,Data!K257&lt;&gt;""),Data!K257,""))))))))))</f>
        <v/>
      </c>
      <c r="C259" s="83" t="str">
        <f>IF(AND(Data!$N$27=1,Data!B257&lt;&gt;""),Data!B257,IF(AND(Data!$N$27=2,Data!C257&lt;&gt;""),Data!C257,IF(AND(Data!$N$27=3,Data!D257&lt;&gt;""),Data!D257,IF(AND(Data!$N$27=4,Data!E257&lt;&gt;""),Data!E257,IF(AND(Data!$N$27=5,Data!F257&lt;&gt;""),Data!F257,IF(AND(Data!$N$27=6,Data!G257&lt;&gt;""),Data!G257,IF(AND(Data!$N$27=7,Data!H257&lt;&gt;""),Data!H257,IF(AND(Data!$N$27=8,Data!I257&lt;&gt;""),Data!I257,IF(AND(Data!$N$27=9,Data!J257&lt;&gt;""),Data!J257,IF(AND(Data!$N$27=10,Data!K257&lt;&gt;""),Data!K257,""))))))))))</f>
        <v/>
      </c>
    </row>
    <row r="260" spans="2:3" x14ac:dyDescent="0.15">
      <c r="B260" s="83" t="str">
        <f>IF(AND(Data!$N$20=1,Data!B258&lt;&gt;""),Data!B258,IF(AND(Data!$N$20=2,Data!C258&lt;&gt;""),Data!C258,IF(AND(Data!$N$20=3,Data!D258&lt;&gt;""),Data!D258,IF(AND(Data!$N$20=4,Data!E258&lt;&gt;""),Data!E258,IF(AND(Data!$N$20=5,Data!F258&lt;&gt;""),Data!F258,IF(AND(Data!$N$20=6,Data!G258&lt;&gt;""),Data!G258,IF(AND(Data!$N$20=7,Data!H258&lt;&gt;""),Data!H258,IF(AND(Data!$N$20=8,Data!I258&lt;&gt;""),Data!I258,IF(AND(Data!$N$20=9,Data!J258&lt;&gt;""),Data!J258,IF(AND(Data!$N$20=10,Data!K258&lt;&gt;""),Data!K258,""))))))))))</f>
        <v/>
      </c>
      <c r="C260" s="83" t="str">
        <f>IF(AND(Data!$N$27=1,Data!B258&lt;&gt;""),Data!B258,IF(AND(Data!$N$27=2,Data!C258&lt;&gt;""),Data!C258,IF(AND(Data!$N$27=3,Data!D258&lt;&gt;""),Data!D258,IF(AND(Data!$N$27=4,Data!E258&lt;&gt;""),Data!E258,IF(AND(Data!$N$27=5,Data!F258&lt;&gt;""),Data!F258,IF(AND(Data!$N$27=6,Data!G258&lt;&gt;""),Data!G258,IF(AND(Data!$N$27=7,Data!H258&lt;&gt;""),Data!H258,IF(AND(Data!$N$27=8,Data!I258&lt;&gt;""),Data!I258,IF(AND(Data!$N$27=9,Data!J258&lt;&gt;""),Data!J258,IF(AND(Data!$N$27=10,Data!K258&lt;&gt;""),Data!K258,""))))))))))</f>
        <v/>
      </c>
    </row>
    <row r="261" spans="2:3" x14ac:dyDescent="0.15">
      <c r="B261" s="83" t="str">
        <f>IF(AND(Data!$N$20=1,Data!B259&lt;&gt;""),Data!B259,IF(AND(Data!$N$20=2,Data!C259&lt;&gt;""),Data!C259,IF(AND(Data!$N$20=3,Data!D259&lt;&gt;""),Data!D259,IF(AND(Data!$N$20=4,Data!E259&lt;&gt;""),Data!E259,IF(AND(Data!$N$20=5,Data!F259&lt;&gt;""),Data!F259,IF(AND(Data!$N$20=6,Data!G259&lt;&gt;""),Data!G259,IF(AND(Data!$N$20=7,Data!H259&lt;&gt;""),Data!H259,IF(AND(Data!$N$20=8,Data!I259&lt;&gt;""),Data!I259,IF(AND(Data!$N$20=9,Data!J259&lt;&gt;""),Data!J259,IF(AND(Data!$N$20=10,Data!K259&lt;&gt;""),Data!K259,""))))))))))</f>
        <v/>
      </c>
      <c r="C261" s="83" t="str">
        <f>IF(AND(Data!$N$27=1,Data!B259&lt;&gt;""),Data!B259,IF(AND(Data!$N$27=2,Data!C259&lt;&gt;""),Data!C259,IF(AND(Data!$N$27=3,Data!D259&lt;&gt;""),Data!D259,IF(AND(Data!$N$27=4,Data!E259&lt;&gt;""),Data!E259,IF(AND(Data!$N$27=5,Data!F259&lt;&gt;""),Data!F259,IF(AND(Data!$N$27=6,Data!G259&lt;&gt;""),Data!G259,IF(AND(Data!$N$27=7,Data!H259&lt;&gt;""),Data!H259,IF(AND(Data!$N$27=8,Data!I259&lt;&gt;""),Data!I259,IF(AND(Data!$N$27=9,Data!J259&lt;&gt;""),Data!J259,IF(AND(Data!$N$27=10,Data!K259&lt;&gt;""),Data!K259,""))))))))))</f>
        <v/>
      </c>
    </row>
    <row r="262" spans="2:3" x14ac:dyDescent="0.15">
      <c r="B262" s="83" t="str">
        <f>IF(AND(Data!$N$20=1,Data!B260&lt;&gt;""),Data!B260,IF(AND(Data!$N$20=2,Data!C260&lt;&gt;""),Data!C260,IF(AND(Data!$N$20=3,Data!D260&lt;&gt;""),Data!D260,IF(AND(Data!$N$20=4,Data!E260&lt;&gt;""),Data!E260,IF(AND(Data!$N$20=5,Data!F260&lt;&gt;""),Data!F260,IF(AND(Data!$N$20=6,Data!G260&lt;&gt;""),Data!G260,IF(AND(Data!$N$20=7,Data!H260&lt;&gt;""),Data!H260,IF(AND(Data!$N$20=8,Data!I260&lt;&gt;""),Data!I260,IF(AND(Data!$N$20=9,Data!J260&lt;&gt;""),Data!J260,IF(AND(Data!$N$20=10,Data!K260&lt;&gt;""),Data!K260,""))))))))))</f>
        <v/>
      </c>
      <c r="C262" s="83" t="str">
        <f>IF(AND(Data!$N$27=1,Data!B260&lt;&gt;""),Data!B260,IF(AND(Data!$N$27=2,Data!C260&lt;&gt;""),Data!C260,IF(AND(Data!$N$27=3,Data!D260&lt;&gt;""),Data!D260,IF(AND(Data!$N$27=4,Data!E260&lt;&gt;""),Data!E260,IF(AND(Data!$N$27=5,Data!F260&lt;&gt;""),Data!F260,IF(AND(Data!$N$27=6,Data!G260&lt;&gt;""),Data!G260,IF(AND(Data!$N$27=7,Data!H260&lt;&gt;""),Data!H260,IF(AND(Data!$N$27=8,Data!I260&lt;&gt;""),Data!I260,IF(AND(Data!$N$27=9,Data!J260&lt;&gt;""),Data!J260,IF(AND(Data!$N$27=10,Data!K260&lt;&gt;""),Data!K260,""))))))))))</f>
        <v/>
      </c>
    </row>
    <row r="263" spans="2:3" x14ac:dyDescent="0.15">
      <c r="B263" s="83" t="str">
        <f>IF(AND(Data!$N$20=1,Data!B261&lt;&gt;""),Data!B261,IF(AND(Data!$N$20=2,Data!C261&lt;&gt;""),Data!C261,IF(AND(Data!$N$20=3,Data!D261&lt;&gt;""),Data!D261,IF(AND(Data!$N$20=4,Data!E261&lt;&gt;""),Data!E261,IF(AND(Data!$N$20=5,Data!F261&lt;&gt;""),Data!F261,IF(AND(Data!$N$20=6,Data!G261&lt;&gt;""),Data!G261,IF(AND(Data!$N$20=7,Data!H261&lt;&gt;""),Data!H261,IF(AND(Data!$N$20=8,Data!I261&lt;&gt;""),Data!I261,IF(AND(Data!$N$20=9,Data!J261&lt;&gt;""),Data!J261,IF(AND(Data!$N$20=10,Data!K261&lt;&gt;""),Data!K261,""))))))))))</f>
        <v/>
      </c>
      <c r="C263" s="83" t="str">
        <f>IF(AND(Data!$N$27=1,Data!B261&lt;&gt;""),Data!B261,IF(AND(Data!$N$27=2,Data!C261&lt;&gt;""),Data!C261,IF(AND(Data!$N$27=3,Data!D261&lt;&gt;""),Data!D261,IF(AND(Data!$N$27=4,Data!E261&lt;&gt;""),Data!E261,IF(AND(Data!$N$27=5,Data!F261&lt;&gt;""),Data!F261,IF(AND(Data!$N$27=6,Data!G261&lt;&gt;""),Data!G261,IF(AND(Data!$N$27=7,Data!H261&lt;&gt;""),Data!H261,IF(AND(Data!$N$27=8,Data!I261&lt;&gt;""),Data!I261,IF(AND(Data!$N$27=9,Data!J261&lt;&gt;""),Data!J261,IF(AND(Data!$N$27=10,Data!K261&lt;&gt;""),Data!K261,""))))))))))</f>
        <v/>
      </c>
    </row>
    <row r="264" spans="2:3" x14ac:dyDescent="0.15">
      <c r="B264" s="83" t="str">
        <f>IF(AND(Data!$N$20=1,Data!B262&lt;&gt;""),Data!B262,IF(AND(Data!$N$20=2,Data!C262&lt;&gt;""),Data!C262,IF(AND(Data!$N$20=3,Data!D262&lt;&gt;""),Data!D262,IF(AND(Data!$N$20=4,Data!E262&lt;&gt;""),Data!E262,IF(AND(Data!$N$20=5,Data!F262&lt;&gt;""),Data!F262,IF(AND(Data!$N$20=6,Data!G262&lt;&gt;""),Data!G262,IF(AND(Data!$N$20=7,Data!H262&lt;&gt;""),Data!H262,IF(AND(Data!$N$20=8,Data!I262&lt;&gt;""),Data!I262,IF(AND(Data!$N$20=9,Data!J262&lt;&gt;""),Data!J262,IF(AND(Data!$N$20=10,Data!K262&lt;&gt;""),Data!K262,""))))))))))</f>
        <v/>
      </c>
      <c r="C264" s="83" t="str">
        <f>IF(AND(Data!$N$27=1,Data!B262&lt;&gt;""),Data!B262,IF(AND(Data!$N$27=2,Data!C262&lt;&gt;""),Data!C262,IF(AND(Data!$N$27=3,Data!D262&lt;&gt;""),Data!D262,IF(AND(Data!$N$27=4,Data!E262&lt;&gt;""),Data!E262,IF(AND(Data!$N$27=5,Data!F262&lt;&gt;""),Data!F262,IF(AND(Data!$N$27=6,Data!G262&lt;&gt;""),Data!G262,IF(AND(Data!$N$27=7,Data!H262&lt;&gt;""),Data!H262,IF(AND(Data!$N$27=8,Data!I262&lt;&gt;""),Data!I262,IF(AND(Data!$N$27=9,Data!J262&lt;&gt;""),Data!J262,IF(AND(Data!$N$27=10,Data!K262&lt;&gt;""),Data!K262,""))))))))))</f>
        <v/>
      </c>
    </row>
    <row r="265" spans="2:3" x14ac:dyDescent="0.15">
      <c r="B265" s="83" t="str">
        <f>IF(AND(Data!$N$20=1,Data!B263&lt;&gt;""),Data!B263,IF(AND(Data!$N$20=2,Data!C263&lt;&gt;""),Data!C263,IF(AND(Data!$N$20=3,Data!D263&lt;&gt;""),Data!D263,IF(AND(Data!$N$20=4,Data!E263&lt;&gt;""),Data!E263,IF(AND(Data!$N$20=5,Data!F263&lt;&gt;""),Data!F263,IF(AND(Data!$N$20=6,Data!G263&lt;&gt;""),Data!G263,IF(AND(Data!$N$20=7,Data!H263&lt;&gt;""),Data!H263,IF(AND(Data!$N$20=8,Data!I263&lt;&gt;""),Data!I263,IF(AND(Data!$N$20=9,Data!J263&lt;&gt;""),Data!J263,IF(AND(Data!$N$20=10,Data!K263&lt;&gt;""),Data!K263,""))))))))))</f>
        <v/>
      </c>
      <c r="C265" s="83" t="str">
        <f>IF(AND(Data!$N$27=1,Data!B263&lt;&gt;""),Data!B263,IF(AND(Data!$N$27=2,Data!C263&lt;&gt;""),Data!C263,IF(AND(Data!$N$27=3,Data!D263&lt;&gt;""),Data!D263,IF(AND(Data!$N$27=4,Data!E263&lt;&gt;""),Data!E263,IF(AND(Data!$N$27=5,Data!F263&lt;&gt;""),Data!F263,IF(AND(Data!$N$27=6,Data!G263&lt;&gt;""),Data!G263,IF(AND(Data!$N$27=7,Data!H263&lt;&gt;""),Data!H263,IF(AND(Data!$N$27=8,Data!I263&lt;&gt;""),Data!I263,IF(AND(Data!$N$27=9,Data!J263&lt;&gt;""),Data!J263,IF(AND(Data!$N$27=10,Data!K263&lt;&gt;""),Data!K263,""))))))))))</f>
        <v/>
      </c>
    </row>
    <row r="266" spans="2:3" x14ac:dyDescent="0.15">
      <c r="B266" s="83" t="str">
        <f>IF(AND(Data!$N$20=1,Data!B264&lt;&gt;""),Data!B264,IF(AND(Data!$N$20=2,Data!C264&lt;&gt;""),Data!C264,IF(AND(Data!$N$20=3,Data!D264&lt;&gt;""),Data!D264,IF(AND(Data!$N$20=4,Data!E264&lt;&gt;""),Data!E264,IF(AND(Data!$N$20=5,Data!F264&lt;&gt;""),Data!F264,IF(AND(Data!$N$20=6,Data!G264&lt;&gt;""),Data!G264,IF(AND(Data!$N$20=7,Data!H264&lt;&gt;""),Data!H264,IF(AND(Data!$N$20=8,Data!I264&lt;&gt;""),Data!I264,IF(AND(Data!$N$20=9,Data!J264&lt;&gt;""),Data!J264,IF(AND(Data!$N$20=10,Data!K264&lt;&gt;""),Data!K264,""))))))))))</f>
        <v/>
      </c>
      <c r="C266" s="83" t="str">
        <f>IF(AND(Data!$N$27=1,Data!B264&lt;&gt;""),Data!B264,IF(AND(Data!$N$27=2,Data!C264&lt;&gt;""),Data!C264,IF(AND(Data!$N$27=3,Data!D264&lt;&gt;""),Data!D264,IF(AND(Data!$N$27=4,Data!E264&lt;&gt;""),Data!E264,IF(AND(Data!$N$27=5,Data!F264&lt;&gt;""),Data!F264,IF(AND(Data!$N$27=6,Data!G264&lt;&gt;""),Data!G264,IF(AND(Data!$N$27=7,Data!H264&lt;&gt;""),Data!H264,IF(AND(Data!$N$27=8,Data!I264&lt;&gt;""),Data!I264,IF(AND(Data!$N$27=9,Data!J264&lt;&gt;""),Data!J264,IF(AND(Data!$N$27=10,Data!K264&lt;&gt;""),Data!K264,""))))))))))</f>
        <v/>
      </c>
    </row>
    <row r="267" spans="2:3" x14ac:dyDescent="0.15">
      <c r="B267" s="83" t="str">
        <f>IF(AND(Data!$N$20=1,Data!B265&lt;&gt;""),Data!B265,IF(AND(Data!$N$20=2,Data!C265&lt;&gt;""),Data!C265,IF(AND(Data!$N$20=3,Data!D265&lt;&gt;""),Data!D265,IF(AND(Data!$N$20=4,Data!E265&lt;&gt;""),Data!E265,IF(AND(Data!$N$20=5,Data!F265&lt;&gt;""),Data!F265,IF(AND(Data!$N$20=6,Data!G265&lt;&gt;""),Data!G265,IF(AND(Data!$N$20=7,Data!H265&lt;&gt;""),Data!H265,IF(AND(Data!$N$20=8,Data!I265&lt;&gt;""),Data!I265,IF(AND(Data!$N$20=9,Data!J265&lt;&gt;""),Data!J265,IF(AND(Data!$N$20=10,Data!K265&lt;&gt;""),Data!K265,""))))))))))</f>
        <v/>
      </c>
      <c r="C267" s="83" t="str">
        <f>IF(AND(Data!$N$27=1,Data!B265&lt;&gt;""),Data!B265,IF(AND(Data!$N$27=2,Data!C265&lt;&gt;""),Data!C265,IF(AND(Data!$N$27=3,Data!D265&lt;&gt;""),Data!D265,IF(AND(Data!$N$27=4,Data!E265&lt;&gt;""),Data!E265,IF(AND(Data!$N$27=5,Data!F265&lt;&gt;""),Data!F265,IF(AND(Data!$N$27=6,Data!G265&lt;&gt;""),Data!G265,IF(AND(Data!$N$27=7,Data!H265&lt;&gt;""),Data!H265,IF(AND(Data!$N$27=8,Data!I265&lt;&gt;""),Data!I265,IF(AND(Data!$N$27=9,Data!J265&lt;&gt;""),Data!J265,IF(AND(Data!$N$27=10,Data!K265&lt;&gt;""),Data!K265,""))))))))))</f>
        <v/>
      </c>
    </row>
    <row r="268" spans="2:3" x14ac:dyDescent="0.15">
      <c r="B268" s="83" t="str">
        <f>IF(AND(Data!$N$20=1,Data!B266&lt;&gt;""),Data!B266,IF(AND(Data!$N$20=2,Data!C266&lt;&gt;""),Data!C266,IF(AND(Data!$N$20=3,Data!D266&lt;&gt;""),Data!D266,IF(AND(Data!$N$20=4,Data!E266&lt;&gt;""),Data!E266,IF(AND(Data!$N$20=5,Data!F266&lt;&gt;""),Data!F266,IF(AND(Data!$N$20=6,Data!G266&lt;&gt;""),Data!G266,IF(AND(Data!$N$20=7,Data!H266&lt;&gt;""),Data!H266,IF(AND(Data!$N$20=8,Data!I266&lt;&gt;""),Data!I266,IF(AND(Data!$N$20=9,Data!J266&lt;&gt;""),Data!J266,IF(AND(Data!$N$20=10,Data!K266&lt;&gt;""),Data!K266,""))))))))))</f>
        <v/>
      </c>
      <c r="C268" s="83" t="str">
        <f>IF(AND(Data!$N$27=1,Data!B266&lt;&gt;""),Data!B266,IF(AND(Data!$N$27=2,Data!C266&lt;&gt;""),Data!C266,IF(AND(Data!$N$27=3,Data!D266&lt;&gt;""),Data!D266,IF(AND(Data!$N$27=4,Data!E266&lt;&gt;""),Data!E266,IF(AND(Data!$N$27=5,Data!F266&lt;&gt;""),Data!F266,IF(AND(Data!$N$27=6,Data!G266&lt;&gt;""),Data!G266,IF(AND(Data!$N$27=7,Data!H266&lt;&gt;""),Data!H266,IF(AND(Data!$N$27=8,Data!I266&lt;&gt;""),Data!I266,IF(AND(Data!$N$27=9,Data!J266&lt;&gt;""),Data!J266,IF(AND(Data!$N$27=10,Data!K266&lt;&gt;""),Data!K266,""))))))))))</f>
        <v/>
      </c>
    </row>
    <row r="269" spans="2:3" x14ac:dyDescent="0.15">
      <c r="B269" s="83" t="str">
        <f>IF(AND(Data!$N$20=1,Data!B267&lt;&gt;""),Data!B267,IF(AND(Data!$N$20=2,Data!C267&lt;&gt;""),Data!C267,IF(AND(Data!$N$20=3,Data!D267&lt;&gt;""),Data!D267,IF(AND(Data!$N$20=4,Data!E267&lt;&gt;""),Data!E267,IF(AND(Data!$N$20=5,Data!F267&lt;&gt;""),Data!F267,IF(AND(Data!$N$20=6,Data!G267&lt;&gt;""),Data!G267,IF(AND(Data!$N$20=7,Data!H267&lt;&gt;""),Data!H267,IF(AND(Data!$N$20=8,Data!I267&lt;&gt;""),Data!I267,IF(AND(Data!$N$20=9,Data!J267&lt;&gt;""),Data!J267,IF(AND(Data!$N$20=10,Data!K267&lt;&gt;""),Data!K267,""))))))))))</f>
        <v/>
      </c>
      <c r="C269" s="83" t="str">
        <f>IF(AND(Data!$N$27=1,Data!B267&lt;&gt;""),Data!B267,IF(AND(Data!$N$27=2,Data!C267&lt;&gt;""),Data!C267,IF(AND(Data!$N$27=3,Data!D267&lt;&gt;""),Data!D267,IF(AND(Data!$N$27=4,Data!E267&lt;&gt;""),Data!E267,IF(AND(Data!$N$27=5,Data!F267&lt;&gt;""),Data!F267,IF(AND(Data!$N$27=6,Data!G267&lt;&gt;""),Data!G267,IF(AND(Data!$N$27=7,Data!H267&lt;&gt;""),Data!H267,IF(AND(Data!$N$27=8,Data!I267&lt;&gt;""),Data!I267,IF(AND(Data!$N$27=9,Data!J267&lt;&gt;""),Data!J267,IF(AND(Data!$N$27=10,Data!K267&lt;&gt;""),Data!K267,""))))))))))</f>
        <v/>
      </c>
    </row>
    <row r="270" spans="2:3" x14ac:dyDescent="0.15">
      <c r="B270" s="83" t="str">
        <f>IF(AND(Data!$N$20=1,Data!B268&lt;&gt;""),Data!B268,IF(AND(Data!$N$20=2,Data!C268&lt;&gt;""),Data!C268,IF(AND(Data!$N$20=3,Data!D268&lt;&gt;""),Data!D268,IF(AND(Data!$N$20=4,Data!E268&lt;&gt;""),Data!E268,IF(AND(Data!$N$20=5,Data!F268&lt;&gt;""),Data!F268,IF(AND(Data!$N$20=6,Data!G268&lt;&gt;""),Data!G268,IF(AND(Data!$N$20=7,Data!H268&lt;&gt;""),Data!H268,IF(AND(Data!$N$20=8,Data!I268&lt;&gt;""),Data!I268,IF(AND(Data!$N$20=9,Data!J268&lt;&gt;""),Data!J268,IF(AND(Data!$N$20=10,Data!K268&lt;&gt;""),Data!K268,""))))))))))</f>
        <v/>
      </c>
      <c r="C270" s="83" t="str">
        <f>IF(AND(Data!$N$27=1,Data!B268&lt;&gt;""),Data!B268,IF(AND(Data!$N$27=2,Data!C268&lt;&gt;""),Data!C268,IF(AND(Data!$N$27=3,Data!D268&lt;&gt;""),Data!D268,IF(AND(Data!$N$27=4,Data!E268&lt;&gt;""),Data!E268,IF(AND(Data!$N$27=5,Data!F268&lt;&gt;""),Data!F268,IF(AND(Data!$N$27=6,Data!G268&lt;&gt;""),Data!G268,IF(AND(Data!$N$27=7,Data!H268&lt;&gt;""),Data!H268,IF(AND(Data!$N$27=8,Data!I268&lt;&gt;""),Data!I268,IF(AND(Data!$N$27=9,Data!J268&lt;&gt;""),Data!J268,IF(AND(Data!$N$27=10,Data!K268&lt;&gt;""),Data!K268,""))))))))))</f>
        <v/>
      </c>
    </row>
    <row r="271" spans="2:3" x14ac:dyDescent="0.15">
      <c r="B271" s="83" t="str">
        <f>IF(AND(Data!$N$20=1,Data!B269&lt;&gt;""),Data!B269,IF(AND(Data!$N$20=2,Data!C269&lt;&gt;""),Data!C269,IF(AND(Data!$N$20=3,Data!D269&lt;&gt;""),Data!D269,IF(AND(Data!$N$20=4,Data!E269&lt;&gt;""),Data!E269,IF(AND(Data!$N$20=5,Data!F269&lt;&gt;""),Data!F269,IF(AND(Data!$N$20=6,Data!G269&lt;&gt;""),Data!G269,IF(AND(Data!$N$20=7,Data!H269&lt;&gt;""),Data!H269,IF(AND(Data!$N$20=8,Data!I269&lt;&gt;""),Data!I269,IF(AND(Data!$N$20=9,Data!J269&lt;&gt;""),Data!J269,IF(AND(Data!$N$20=10,Data!K269&lt;&gt;""),Data!K269,""))))))))))</f>
        <v/>
      </c>
      <c r="C271" s="83" t="str">
        <f>IF(AND(Data!$N$27=1,Data!B269&lt;&gt;""),Data!B269,IF(AND(Data!$N$27=2,Data!C269&lt;&gt;""),Data!C269,IF(AND(Data!$N$27=3,Data!D269&lt;&gt;""),Data!D269,IF(AND(Data!$N$27=4,Data!E269&lt;&gt;""),Data!E269,IF(AND(Data!$N$27=5,Data!F269&lt;&gt;""),Data!F269,IF(AND(Data!$N$27=6,Data!G269&lt;&gt;""),Data!G269,IF(AND(Data!$N$27=7,Data!H269&lt;&gt;""),Data!H269,IF(AND(Data!$N$27=8,Data!I269&lt;&gt;""),Data!I269,IF(AND(Data!$N$27=9,Data!J269&lt;&gt;""),Data!J269,IF(AND(Data!$N$27=10,Data!K269&lt;&gt;""),Data!K269,""))))))))))</f>
        <v/>
      </c>
    </row>
    <row r="272" spans="2:3" x14ac:dyDescent="0.15">
      <c r="B272" s="83" t="str">
        <f>IF(AND(Data!$N$20=1,Data!B270&lt;&gt;""),Data!B270,IF(AND(Data!$N$20=2,Data!C270&lt;&gt;""),Data!C270,IF(AND(Data!$N$20=3,Data!D270&lt;&gt;""),Data!D270,IF(AND(Data!$N$20=4,Data!E270&lt;&gt;""),Data!E270,IF(AND(Data!$N$20=5,Data!F270&lt;&gt;""),Data!F270,IF(AND(Data!$N$20=6,Data!G270&lt;&gt;""),Data!G270,IF(AND(Data!$N$20=7,Data!H270&lt;&gt;""),Data!H270,IF(AND(Data!$N$20=8,Data!I270&lt;&gt;""),Data!I270,IF(AND(Data!$N$20=9,Data!J270&lt;&gt;""),Data!J270,IF(AND(Data!$N$20=10,Data!K270&lt;&gt;""),Data!K270,""))))))))))</f>
        <v/>
      </c>
      <c r="C272" s="83" t="str">
        <f>IF(AND(Data!$N$27=1,Data!B270&lt;&gt;""),Data!B270,IF(AND(Data!$N$27=2,Data!C270&lt;&gt;""),Data!C270,IF(AND(Data!$N$27=3,Data!D270&lt;&gt;""),Data!D270,IF(AND(Data!$N$27=4,Data!E270&lt;&gt;""),Data!E270,IF(AND(Data!$N$27=5,Data!F270&lt;&gt;""),Data!F270,IF(AND(Data!$N$27=6,Data!G270&lt;&gt;""),Data!G270,IF(AND(Data!$N$27=7,Data!H270&lt;&gt;""),Data!H270,IF(AND(Data!$N$27=8,Data!I270&lt;&gt;""),Data!I270,IF(AND(Data!$N$27=9,Data!J270&lt;&gt;""),Data!J270,IF(AND(Data!$N$27=10,Data!K270&lt;&gt;""),Data!K270,""))))))))))</f>
        <v/>
      </c>
    </row>
    <row r="273" spans="2:3" x14ac:dyDescent="0.15">
      <c r="B273" s="83" t="str">
        <f>IF(AND(Data!$N$20=1,Data!B271&lt;&gt;""),Data!B271,IF(AND(Data!$N$20=2,Data!C271&lt;&gt;""),Data!C271,IF(AND(Data!$N$20=3,Data!D271&lt;&gt;""),Data!D271,IF(AND(Data!$N$20=4,Data!E271&lt;&gt;""),Data!E271,IF(AND(Data!$N$20=5,Data!F271&lt;&gt;""),Data!F271,IF(AND(Data!$N$20=6,Data!G271&lt;&gt;""),Data!G271,IF(AND(Data!$N$20=7,Data!H271&lt;&gt;""),Data!H271,IF(AND(Data!$N$20=8,Data!I271&lt;&gt;""),Data!I271,IF(AND(Data!$N$20=9,Data!J271&lt;&gt;""),Data!J271,IF(AND(Data!$N$20=10,Data!K271&lt;&gt;""),Data!K271,""))))))))))</f>
        <v/>
      </c>
      <c r="C273" s="83" t="str">
        <f>IF(AND(Data!$N$27=1,Data!B271&lt;&gt;""),Data!B271,IF(AND(Data!$N$27=2,Data!C271&lt;&gt;""),Data!C271,IF(AND(Data!$N$27=3,Data!D271&lt;&gt;""),Data!D271,IF(AND(Data!$N$27=4,Data!E271&lt;&gt;""),Data!E271,IF(AND(Data!$N$27=5,Data!F271&lt;&gt;""),Data!F271,IF(AND(Data!$N$27=6,Data!G271&lt;&gt;""),Data!G271,IF(AND(Data!$N$27=7,Data!H271&lt;&gt;""),Data!H271,IF(AND(Data!$N$27=8,Data!I271&lt;&gt;""),Data!I271,IF(AND(Data!$N$27=9,Data!J271&lt;&gt;""),Data!J271,IF(AND(Data!$N$27=10,Data!K271&lt;&gt;""),Data!K271,""))))))))))</f>
        <v/>
      </c>
    </row>
    <row r="274" spans="2:3" x14ac:dyDescent="0.15">
      <c r="B274" s="83" t="str">
        <f>IF(AND(Data!$N$20=1,Data!B272&lt;&gt;""),Data!B272,IF(AND(Data!$N$20=2,Data!C272&lt;&gt;""),Data!C272,IF(AND(Data!$N$20=3,Data!D272&lt;&gt;""),Data!D272,IF(AND(Data!$N$20=4,Data!E272&lt;&gt;""),Data!E272,IF(AND(Data!$N$20=5,Data!F272&lt;&gt;""),Data!F272,IF(AND(Data!$N$20=6,Data!G272&lt;&gt;""),Data!G272,IF(AND(Data!$N$20=7,Data!H272&lt;&gt;""),Data!H272,IF(AND(Data!$N$20=8,Data!I272&lt;&gt;""),Data!I272,IF(AND(Data!$N$20=9,Data!J272&lt;&gt;""),Data!J272,IF(AND(Data!$N$20=10,Data!K272&lt;&gt;""),Data!K272,""))))))))))</f>
        <v/>
      </c>
      <c r="C274" s="83" t="str">
        <f>IF(AND(Data!$N$27=1,Data!B272&lt;&gt;""),Data!B272,IF(AND(Data!$N$27=2,Data!C272&lt;&gt;""),Data!C272,IF(AND(Data!$N$27=3,Data!D272&lt;&gt;""),Data!D272,IF(AND(Data!$N$27=4,Data!E272&lt;&gt;""),Data!E272,IF(AND(Data!$N$27=5,Data!F272&lt;&gt;""),Data!F272,IF(AND(Data!$N$27=6,Data!G272&lt;&gt;""),Data!G272,IF(AND(Data!$N$27=7,Data!H272&lt;&gt;""),Data!H272,IF(AND(Data!$N$27=8,Data!I272&lt;&gt;""),Data!I272,IF(AND(Data!$N$27=9,Data!J272&lt;&gt;""),Data!J272,IF(AND(Data!$N$27=10,Data!K272&lt;&gt;""),Data!K272,""))))))))))</f>
        <v/>
      </c>
    </row>
    <row r="275" spans="2:3" x14ac:dyDescent="0.15">
      <c r="B275" s="83" t="str">
        <f>IF(AND(Data!$N$20=1,Data!B273&lt;&gt;""),Data!B273,IF(AND(Data!$N$20=2,Data!C273&lt;&gt;""),Data!C273,IF(AND(Data!$N$20=3,Data!D273&lt;&gt;""),Data!D273,IF(AND(Data!$N$20=4,Data!E273&lt;&gt;""),Data!E273,IF(AND(Data!$N$20=5,Data!F273&lt;&gt;""),Data!F273,IF(AND(Data!$N$20=6,Data!G273&lt;&gt;""),Data!G273,IF(AND(Data!$N$20=7,Data!H273&lt;&gt;""),Data!H273,IF(AND(Data!$N$20=8,Data!I273&lt;&gt;""),Data!I273,IF(AND(Data!$N$20=9,Data!J273&lt;&gt;""),Data!J273,IF(AND(Data!$N$20=10,Data!K273&lt;&gt;""),Data!K273,""))))))))))</f>
        <v/>
      </c>
      <c r="C275" s="83" t="str">
        <f>IF(AND(Data!$N$27=1,Data!B273&lt;&gt;""),Data!B273,IF(AND(Data!$N$27=2,Data!C273&lt;&gt;""),Data!C273,IF(AND(Data!$N$27=3,Data!D273&lt;&gt;""),Data!D273,IF(AND(Data!$N$27=4,Data!E273&lt;&gt;""),Data!E273,IF(AND(Data!$N$27=5,Data!F273&lt;&gt;""),Data!F273,IF(AND(Data!$N$27=6,Data!G273&lt;&gt;""),Data!G273,IF(AND(Data!$N$27=7,Data!H273&lt;&gt;""),Data!H273,IF(AND(Data!$N$27=8,Data!I273&lt;&gt;""),Data!I273,IF(AND(Data!$N$27=9,Data!J273&lt;&gt;""),Data!J273,IF(AND(Data!$N$27=10,Data!K273&lt;&gt;""),Data!K273,""))))))))))</f>
        <v/>
      </c>
    </row>
    <row r="276" spans="2:3" x14ac:dyDescent="0.15">
      <c r="B276" s="83" t="str">
        <f>IF(AND(Data!$N$20=1,Data!B274&lt;&gt;""),Data!B274,IF(AND(Data!$N$20=2,Data!C274&lt;&gt;""),Data!C274,IF(AND(Data!$N$20=3,Data!D274&lt;&gt;""),Data!D274,IF(AND(Data!$N$20=4,Data!E274&lt;&gt;""),Data!E274,IF(AND(Data!$N$20=5,Data!F274&lt;&gt;""),Data!F274,IF(AND(Data!$N$20=6,Data!G274&lt;&gt;""),Data!G274,IF(AND(Data!$N$20=7,Data!H274&lt;&gt;""),Data!H274,IF(AND(Data!$N$20=8,Data!I274&lt;&gt;""),Data!I274,IF(AND(Data!$N$20=9,Data!J274&lt;&gt;""),Data!J274,IF(AND(Data!$N$20=10,Data!K274&lt;&gt;""),Data!K274,""))))))))))</f>
        <v/>
      </c>
      <c r="C276" s="83" t="str">
        <f>IF(AND(Data!$N$27=1,Data!B274&lt;&gt;""),Data!B274,IF(AND(Data!$N$27=2,Data!C274&lt;&gt;""),Data!C274,IF(AND(Data!$N$27=3,Data!D274&lt;&gt;""),Data!D274,IF(AND(Data!$N$27=4,Data!E274&lt;&gt;""),Data!E274,IF(AND(Data!$N$27=5,Data!F274&lt;&gt;""),Data!F274,IF(AND(Data!$N$27=6,Data!G274&lt;&gt;""),Data!G274,IF(AND(Data!$N$27=7,Data!H274&lt;&gt;""),Data!H274,IF(AND(Data!$N$27=8,Data!I274&lt;&gt;""),Data!I274,IF(AND(Data!$N$27=9,Data!J274&lt;&gt;""),Data!J274,IF(AND(Data!$N$27=10,Data!K274&lt;&gt;""),Data!K274,""))))))))))</f>
        <v/>
      </c>
    </row>
    <row r="277" spans="2:3" x14ac:dyDescent="0.15">
      <c r="B277" s="83" t="str">
        <f>IF(AND(Data!$N$20=1,Data!B275&lt;&gt;""),Data!B275,IF(AND(Data!$N$20=2,Data!C275&lt;&gt;""),Data!C275,IF(AND(Data!$N$20=3,Data!D275&lt;&gt;""),Data!D275,IF(AND(Data!$N$20=4,Data!E275&lt;&gt;""),Data!E275,IF(AND(Data!$N$20=5,Data!F275&lt;&gt;""),Data!F275,IF(AND(Data!$N$20=6,Data!G275&lt;&gt;""),Data!G275,IF(AND(Data!$N$20=7,Data!H275&lt;&gt;""),Data!H275,IF(AND(Data!$N$20=8,Data!I275&lt;&gt;""),Data!I275,IF(AND(Data!$N$20=9,Data!J275&lt;&gt;""),Data!J275,IF(AND(Data!$N$20=10,Data!K275&lt;&gt;""),Data!K275,""))))))))))</f>
        <v/>
      </c>
      <c r="C277" s="83" t="str">
        <f>IF(AND(Data!$N$27=1,Data!B275&lt;&gt;""),Data!B275,IF(AND(Data!$N$27=2,Data!C275&lt;&gt;""),Data!C275,IF(AND(Data!$N$27=3,Data!D275&lt;&gt;""),Data!D275,IF(AND(Data!$N$27=4,Data!E275&lt;&gt;""),Data!E275,IF(AND(Data!$N$27=5,Data!F275&lt;&gt;""),Data!F275,IF(AND(Data!$N$27=6,Data!G275&lt;&gt;""),Data!G275,IF(AND(Data!$N$27=7,Data!H275&lt;&gt;""),Data!H275,IF(AND(Data!$N$27=8,Data!I275&lt;&gt;""),Data!I275,IF(AND(Data!$N$27=9,Data!J275&lt;&gt;""),Data!J275,IF(AND(Data!$N$27=10,Data!K275&lt;&gt;""),Data!K275,""))))))))))</f>
        <v/>
      </c>
    </row>
    <row r="278" spans="2:3" x14ac:dyDescent="0.15">
      <c r="B278" s="83" t="str">
        <f>IF(AND(Data!$N$20=1,Data!B276&lt;&gt;""),Data!B276,IF(AND(Data!$N$20=2,Data!C276&lt;&gt;""),Data!C276,IF(AND(Data!$N$20=3,Data!D276&lt;&gt;""),Data!D276,IF(AND(Data!$N$20=4,Data!E276&lt;&gt;""),Data!E276,IF(AND(Data!$N$20=5,Data!F276&lt;&gt;""),Data!F276,IF(AND(Data!$N$20=6,Data!G276&lt;&gt;""),Data!G276,IF(AND(Data!$N$20=7,Data!H276&lt;&gt;""),Data!H276,IF(AND(Data!$N$20=8,Data!I276&lt;&gt;""),Data!I276,IF(AND(Data!$N$20=9,Data!J276&lt;&gt;""),Data!J276,IF(AND(Data!$N$20=10,Data!K276&lt;&gt;""),Data!K276,""))))))))))</f>
        <v/>
      </c>
      <c r="C278" s="83" t="str">
        <f>IF(AND(Data!$N$27=1,Data!B276&lt;&gt;""),Data!B276,IF(AND(Data!$N$27=2,Data!C276&lt;&gt;""),Data!C276,IF(AND(Data!$N$27=3,Data!D276&lt;&gt;""),Data!D276,IF(AND(Data!$N$27=4,Data!E276&lt;&gt;""),Data!E276,IF(AND(Data!$N$27=5,Data!F276&lt;&gt;""),Data!F276,IF(AND(Data!$N$27=6,Data!G276&lt;&gt;""),Data!G276,IF(AND(Data!$N$27=7,Data!H276&lt;&gt;""),Data!H276,IF(AND(Data!$N$27=8,Data!I276&lt;&gt;""),Data!I276,IF(AND(Data!$N$27=9,Data!J276&lt;&gt;""),Data!J276,IF(AND(Data!$N$27=10,Data!K276&lt;&gt;""),Data!K276,""))))))))))</f>
        <v/>
      </c>
    </row>
    <row r="279" spans="2:3" x14ac:dyDescent="0.15">
      <c r="B279" s="83" t="str">
        <f>IF(AND(Data!$N$20=1,Data!B277&lt;&gt;""),Data!B277,IF(AND(Data!$N$20=2,Data!C277&lt;&gt;""),Data!C277,IF(AND(Data!$N$20=3,Data!D277&lt;&gt;""),Data!D277,IF(AND(Data!$N$20=4,Data!E277&lt;&gt;""),Data!E277,IF(AND(Data!$N$20=5,Data!F277&lt;&gt;""),Data!F277,IF(AND(Data!$N$20=6,Data!G277&lt;&gt;""),Data!G277,IF(AND(Data!$N$20=7,Data!H277&lt;&gt;""),Data!H277,IF(AND(Data!$N$20=8,Data!I277&lt;&gt;""),Data!I277,IF(AND(Data!$N$20=9,Data!J277&lt;&gt;""),Data!J277,IF(AND(Data!$N$20=10,Data!K277&lt;&gt;""),Data!K277,""))))))))))</f>
        <v/>
      </c>
      <c r="C279" s="83" t="str">
        <f>IF(AND(Data!$N$27=1,Data!B277&lt;&gt;""),Data!B277,IF(AND(Data!$N$27=2,Data!C277&lt;&gt;""),Data!C277,IF(AND(Data!$N$27=3,Data!D277&lt;&gt;""),Data!D277,IF(AND(Data!$N$27=4,Data!E277&lt;&gt;""),Data!E277,IF(AND(Data!$N$27=5,Data!F277&lt;&gt;""),Data!F277,IF(AND(Data!$N$27=6,Data!G277&lt;&gt;""),Data!G277,IF(AND(Data!$N$27=7,Data!H277&lt;&gt;""),Data!H277,IF(AND(Data!$N$27=8,Data!I277&lt;&gt;""),Data!I277,IF(AND(Data!$N$27=9,Data!J277&lt;&gt;""),Data!J277,IF(AND(Data!$N$27=10,Data!K277&lt;&gt;""),Data!K277,""))))))))))</f>
        <v/>
      </c>
    </row>
    <row r="280" spans="2:3" x14ac:dyDescent="0.15">
      <c r="B280" s="83" t="str">
        <f>IF(AND(Data!$N$20=1,Data!B278&lt;&gt;""),Data!B278,IF(AND(Data!$N$20=2,Data!C278&lt;&gt;""),Data!C278,IF(AND(Data!$N$20=3,Data!D278&lt;&gt;""),Data!D278,IF(AND(Data!$N$20=4,Data!E278&lt;&gt;""),Data!E278,IF(AND(Data!$N$20=5,Data!F278&lt;&gt;""),Data!F278,IF(AND(Data!$N$20=6,Data!G278&lt;&gt;""),Data!G278,IF(AND(Data!$N$20=7,Data!H278&lt;&gt;""),Data!H278,IF(AND(Data!$N$20=8,Data!I278&lt;&gt;""),Data!I278,IF(AND(Data!$N$20=9,Data!J278&lt;&gt;""),Data!J278,IF(AND(Data!$N$20=10,Data!K278&lt;&gt;""),Data!K278,""))))))))))</f>
        <v/>
      </c>
      <c r="C280" s="83" t="str">
        <f>IF(AND(Data!$N$27=1,Data!B278&lt;&gt;""),Data!B278,IF(AND(Data!$N$27=2,Data!C278&lt;&gt;""),Data!C278,IF(AND(Data!$N$27=3,Data!D278&lt;&gt;""),Data!D278,IF(AND(Data!$N$27=4,Data!E278&lt;&gt;""),Data!E278,IF(AND(Data!$N$27=5,Data!F278&lt;&gt;""),Data!F278,IF(AND(Data!$N$27=6,Data!G278&lt;&gt;""),Data!G278,IF(AND(Data!$N$27=7,Data!H278&lt;&gt;""),Data!H278,IF(AND(Data!$N$27=8,Data!I278&lt;&gt;""),Data!I278,IF(AND(Data!$N$27=9,Data!J278&lt;&gt;""),Data!J278,IF(AND(Data!$N$27=10,Data!K278&lt;&gt;""),Data!K278,""))))))))))</f>
        <v/>
      </c>
    </row>
    <row r="281" spans="2:3" x14ac:dyDescent="0.15">
      <c r="B281" s="83" t="str">
        <f>IF(AND(Data!$N$20=1,Data!B279&lt;&gt;""),Data!B279,IF(AND(Data!$N$20=2,Data!C279&lt;&gt;""),Data!C279,IF(AND(Data!$N$20=3,Data!D279&lt;&gt;""),Data!D279,IF(AND(Data!$N$20=4,Data!E279&lt;&gt;""),Data!E279,IF(AND(Data!$N$20=5,Data!F279&lt;&gt;""),Data!F279,IF(AND(Data!$N$20=6,Data!G279&lt;&gt;""),Data!G279,IF(AND(Data!$N$20=7,Data!H279&lt;&gt;""),Data!H279,IF(AND(Data!$N$20=8,Data!I279&lt;&gt;""),Data!I279,IF(AND(Data!$N$20=9,Data!J279&lt;&gt;""),Data!J279,IF(AND(Data!$N$20=10,Data!K279&lt;&gt;""),Data!K279,""))))))))))</f>
        <v/>
      </c>
      <c r="C281" s="83" t="str">
        <f>IF(AND(Data!$N$27=1,Data!B279&lt;&gt;""),Data!B279,IF(AND(Data!$N$27=2,Data!C279&lt;&gt;""),Data!C279,IF(AND(Data!$N$27=3,Data!D279&lt;&gt;""),Data!D279,IF(AND(Data!$N$27=4,Data!E279&lt;&gt;""),Data!E279,IF(AND(Data!$N$27=5,Data!F279&lt;&gt;""),Data!F279,IF(AND(Data!$N$27=6,Data!G279&lt;&gt;""),Data!G279,IF(AND(Data!$N$27=7,Data!H279&lt;&gt;""),Data!H279,IF(AND(Data!$N$27=8,Data!I279&lt;&gt;""),Data!I279,IF(AND(Data!$N$27=9,Data!J279&lt;&gt;""),Data!J279,IF(AND(Data!$N$27=10,Data!K279&lt;&gt;""),Data!K279,""))))))))))</f>
        <v/>
      </c>
    </row>
    <row r="282" spans="2:3" x14ac:dyDescent="0.15">
      <c r="B282" s="83" t="str">
        <f>IF(AND(Data!$N$20=1,Data!B280&lt;&gt;""),Data!B280,IF(AND(Data!$N$20=2,Data!C280&lt;&gt;""),Data!C280,IF(AND(Data!$N$20=3,Data!D280&lt;&gt;""),Data!D280,IF(AND(Data!$N$20=4,Data!E280&lt;&gt;""),Data!E280,IF(AND(Data!$N$20=5,Data!F280&lt;&gt;""),Data!F280,IF(AND(Data!$N$20=6,Data!G280&lt;&gt;""),Data!G280,IF(AND(Data!$N$20=7,Data!H280&lt;&gt;""),Data!H280,IF(AND(Data!$N$20=8,Data!I280&lt;&gt;""),Data!I280,IF(AND(Data!$N$20=9,Data!J280&lt;&gt;""),Data!J280,IF(AND(Data!$N$20=10,Data!K280&lt;&gt;""),Data!K280,""))))))))))</f>
        <v/>
      </c>
      <c r="C282" s="83" t="str">
        <f>IF(AND(Data!$N$27=1,Data!B280&lt;&gt;""),Data!B280,IF(AND(Data!$N$27=2,Data!C280&lt;&gt;""),Data!C280,IF(AND(Data!$N$27=3,Data!D280&lt;&gt;""),Data!D280,IF(AND(Data!$N$27=4,Data!E280&lt;&gt;""),Data!E280,IF(AND(Data!$N$27=5,Data!F280&lt;&gt;""),Data!F280,IF(AND(Data!$N$27=6,Data!G280&lt;&gt;""),Data!G280,IF(AND(Data!$N$27=7,Data!H280&lt;&gt;""),Data!H280,IF(AND(Data!$N$27=8,Data!I280&lt;&gt;""),Data!I280,IF(AND(Data!$N$27=9,Data!J280&lt;&gt;""),Data!J280,IF(AND(Data!$N$27=10,Data!K280&lt;&gt;""),Data!K280,""))))))))))</f>
        <v/>
      </c>
    </row>
    <row r="283" spans="2:3" x14ac:dyDescent="0.15">
      <c r="B283" s="83" t="str">
        <f>IF(AND(Data!$N$20=1,Data!B281&lt;&gt;""),Data!B281,IF(AND(Data!$N$20=2,Data!C281&lt;&gt;""),Data!C281,IF(AND(Data!$N$20=3,Data!D281&lt;&gt;""),Data!D281,IF(AND(Data!$N$20=4,Data!E281&lt;&gt;""),Data!E281,IF(AND(Data!$N$20=5,Data!F281&lt;&gt;""),Data!F281,IF(AND(Data!$N$20=6,Data!G281&lt;&gt;""),Data!G281,IF(AND(Data!$N$20=7,Data!H281&lt;&gt;""),Data!H281,IF(AND(Data!$N$20=8,Data!I281&lt;&gt;""),Data!I281,IF(AND(Data!$N$20=9,Data!J281&lt;&gt;""),Data!J281,IF(AND(Data!$N$20=10,Data!K281&lt;&gt;""),Data!K281,""))))))))))</f>
        <v/>
      </c>
      <c r="C283" s="83" t="str">
        <f>IF(AND(Data!$N$27=1,Data!B281&lt;&gt;""),Data!B281,IF(AND(Data!$N$27=2,Data!C281&lt;&gt;""),Data!C281,IF(AND(Data!$N$27=3,Data!D281&lt;&gt;""),Data!D281,IF(AND(Data!$N$27=4,Data!E281&lt;&gt;""),Data!E281,IF(AND(Data!$N$27=5,Data!F281&lt;&gt;""),Data!F281,IF(AND(Data!$N$27=6,Data!G281&lt;&gt;""),Data!G281,IF(AND(Data!$N$27=7,Data!H281&lt;&gt;""),Data!H281,IF(AND(Data!$N$27=8,Data!I281&lt;&gt;""),Data!I281,IF(AND(Data!$N$27=9,Data!J281&lt;&gt;""),Data!J281,IF(AND(Data!$N$27=10,Data!K281&lt;&gt;""),Data!K281,""))))))))))</f>
        <v/>
      </c>
    </row>
    <row r="284" spans="2:3" x14ac:dyDescent="0.15">
      <c r="B284" s="83" t="str">
        <f>IF(AND(Data!$N$20=1,Data!B282&lt;&gt;""),Data!B282,IF(AND(Data!$N$20=2,Data!C282&lt;&gt;""),Data!C282,IF(AND(Data!$N$20=3,Data!D282&lt;&gt;""),Data!D282,IF(AND(Data!$N$20=4,Data!E282&lt;&gt;""),Data!E282,IF(AND(Data!$N$20=5,Data!F282&lt;&gt;""),Data!F282,IF(AND(Data!$N$20=6,Data!G282&lt;&gt;""),Data!G282,IF(AND(Data!$N$20=7,Data!H282&lt;&gt;""),Data!H282,IF(AND(Data!$N$20=8,Data!I282&lt;&gt;""),Data!I282,IF(AND(Data!$N$20=9,Data!J282&lt;&gt;""),Data!J282,IF(AND(Data!$N$20=10,Data!K282&lt;&gt;""),Data!K282,""))))))))))</f>
        <v/>
      </c>
      <c r="C284" s="83" t="str">
        <f>IF(AND(Data!$N$27=1,Data!B282&lt;&gt;""),Data!B282,IF(AND(Data!$N$27=2,Data!C282&lt;&gt;""),Data!C282,IF(AND(Data!$N$27=3,Data!D282&lt;&gt;""),Data!D282,IF(AND(Data!$N$27=4,Data!E282&lt;&gt;""),Data!E282,IF(AND(Data!$N$27=5,Data!F282&lt;&gt;""),Data!F282,IF(AND(Data!$N$27=6,Data!G282&lt;&gt;""),Data!G282,IF(AND(Data!$N$27=7,Data!H282&lt;&gt;""),Data!H282,IF(AND(Data!$N$27=8,Data!I282&lt;&gt;""),Data!I282,IF(AND(Data!$N$27=9,Data!J282&lt;&gt;""),Data!J282,IF(AND(Data!$N$27=10,Data!K282&lt;&gt;""),Data!K282,""))))))))))</f>
        <v/>
      </c>
    </row>
    <row r="285" spans="2:3" x14ac:dyDescent="0.15">
      <c r="B285" s="83" t="str">
        <f>IF(AND(Data!$N$20=1,Data!B283&lt;&gt;""),Data!B283,IF(AND(Data!$N$20=2,Data!C283&lt;&gt;""),Data!C283,IF(AND(Data!$N$20=3,Data!D283&lt;&gt;""),Data!D283,IF(AND(Data!$N$20=4,Data!E283&lt;&gt;""),Data!E283,IF(AND(Data!$N$20=5,Data!F283&lt;&gt;""),Data!F283,IF(AND(Data!$N$20=6,Data!G283&lt;&gt;""),Data!G283,IF(AND(Data!$N$20=7,Data!H283&lt;&gt;""),Data!H283,IF(AND(Data!$N$20=8,Data!I283&lt;&gt;""),Data!I283,IF(AND(Data!$N$20=9,Data!J283&lt;&gt;""),Data!J283,IF(AND(Data!$N$20=10,Data!K283&lt;&gt;""),Data!K283,""))))))))))</f>
        <v/>
      </c>
      <c r="C285" s="83" t="str">
        <f>IF(AND(Data!$N$27=1,Data!B283&lt;&gt;""),Data!B283,IF(AND(Data!$N$27=2,Data!C283&lt;&gt;""),Data!C283,IF(AND(Data!$N$27=3,Data!D283&lt;&gt;""),Data!D283,IF(AND(Data!$N$27=4,Data!E283&lt;&gt;""),Data!E283,IF(AND(Data!$N$27=5,Data!F283&lt;&gt;""),Data!F283,IF(AND(Data!$N$27=6,Data!G283&lt;&gt;""),Data!G283,IF(AND(Data!$N$27=7,Data!H283&lt;&gt;""),Data!H283,IF(AND(Data!$N$27=8,Data!I283&lt;&gt;""),Data!I283,IF(AND(Data!$N$27=9,Data!J283&lt;&gt;""),Data!J283,IF(AND(Data!$N$27=10,Data!K283&lt;&gt;""),Data!K283,""))))))))))</f>
        <v/>
      </c>
    </row>
    <row r="286" spans="2:3" x14ac:dyDescent="0.15">
      <c r="B286" s="83" t="str">
        <f>IF(AND(Data!$N$20=1,Data!B284&lt;&gt;""),Data!B284,IF(AND(Data!$N$20=2,Data!C284&lt;&gt;""),Data!C284,IF(AND(Data!$N$20=3,Data!D284&lt;&gt;""),Data!D284,IF(AND(Data!$N$20=4,Data!E284&lt;&gt;""),Data!E284,IF(AND(Data!$N$20=5,Data!F284&lt;&gt;""),Data!F284,IF(AND(Data!$N$20=6,Data!G284&lt;&gt;""),Data!G284,IF(AND(Data!$N$20=7,Data!H284&lt;&gt;""),Data!H284,IF(AND(Data!$N$20=8,Data!I284&lt;&gt;""),Data!I284,IF(AND(Data!$N$20=9,Data!J284&lt;&gt;""),Data!J284,IF(AND(Data!$N$20=10,Data!K284&lt;&gt;""),Data!K284,""))))))))))</f>
        <v/>
      </c>
      <c r="C286" s="83" t="str">
        <f>IF(AND(Data!$N$27=1,Data!B284&lt;&gt;""),Data!B284,IF(AND(Data!$N$27=2,Data!C284&lt;&gt;""),Data!C284,IF(AND(Data!$N$27=3,Data!D284&lt;&gt;""),Data!D284,IF(AND(Data!$N$27=4,Data!E284&lt;&gt;""),Data!E284,IF(AND(Data!$N$27=5,Data!F284&lt;&gt;""),Data!F284,IF(AND(Data!$N$27=6,Data!G284&lt;&gt;""),Data!G284,IF(AND(Data!$N$27=7,Data!H284&lt;&gt;""),Data!H284,IF(AND(Data!$N$27=8,Data!I284&lt;&gt;""),Data!I284,IF(AND(Data!$N$27=9,Data!J284&lt;&gt;""),Data!J284,IF(AND(Data!$N$27=10,Data!K284&lt;&gt;""),Data!K284,""))))))))))</f>
        <v/>
      </c>
    </row>
    <row r="287" spans="2:3" x14ac:dyDescent="0.15">
      <c r="B287" s="83" t="str">
        <f>IF(AND(Data!$N$20=1,Data!B285&lt;&gt;""),Data!B285,IF(AND(Data!$N$20=2,Data!C285&lt;&gt;""),Data!C285,IF(AND(Data!$N$20=3,Data!D285&lt;&gt;""),Data!D285,IF(AND(Data!$N$20=4,Data!E285&lt;&gt;""),Data!E285,IF(AND(Data!$N$20=5,Data!F285&lt;&gt;""),Data!F285,IF(AND(Data!$N$20=6,Data!G285&lt;&gt;""),Data!G285,IF(AND(Data!$N$20=7,Data!H285&lt;&gt;""),Data!H285,IF(AND(Data!$N$20=8,Data!I285&lt;&gt;""),Data!I285,IF(AND(Data!$N$20=9,Data!J285&lt;&gt;""),Data!J285,IF(AND(Data!$N$20=10,Data!K285&lt;&gt;""),Data!K285,""))))))))))</f>
        <v/>
      </c>
      <c r="C287" s="83" t="str">
        <f>IF(AND(Data!$N$27=1,Data!B285&lt;&gt;""),Data!B285,IF(AND(Data!$N$27=2,Data!C285&lt;&gt;""),Data!C285,IF(AND(Data!$N$27=3,Data!D285&lt;&gt;""),Data!D285,IF(AND(Data!$N$27=4,Data!E285&lt;&gt;""),Data!E285,IF(AND(Data!$N$27=5,Data!F285&lt;&gt;""),Data!F285,IF(AND(Data!$N$27=6,Data!G285&lt;&gt;""),Data!G285,IF(AND(Data!$N$27=7,Data!H285&lt;&gt;""),Data!H285,IF(AND(Data!$N$27=8,Data!I285&lt;&gt;""),Data!I285,IF(AND(Data!$N$27=9,Data!J285&lt;&gt;""),Data!J285,IF(AND(Data!$N$27=10,Data!K285&lt;&gt;""),Data!K285,""))))))))))</f>
        <v/>
      </c>
    </row>
    <row r="288" spans="2:3" x14ac:dyDescent="0.15">
      <c r="B288" s="83" t="str">
        <f>IF(AND(Data!$N$20=1,Data!B286&lt;&gt;""),Data!B286,IF(AND(Data!$N$20=2,Data!C286&lt;&gt;""),Data!C286,IF(AND(Data!$N$20=3,Data!D286&lt;&gt;""),Data!D286,IF(AND(Data!$N$20=4,Data!E286&lt;&gt;""),Data!E286,IF(AND(Data!$N$20=5,Data!F286&lt;&gt;""),Data!F286,IF(AND(Data!$N$20=6,Data!G286&lt;&gt;""),Data!G286,IF(AND(Data!$N$20=7,Data!H286&lt;&gt;""),Data!H286,IF(AND(Data!$N$20=8,Data!I286&lt;&gt;""),Data!I286,IF(AND(Data!$N$20=9,Data!J286&lt;&gt;""),Data!J286,IF(AND(Data!$N$20=10,Data!K286&lt;&gt;""),Data!K286,""))))))))))</f>
        <v/>
      </c>
      <c r="C288" s="83" t="str">
        <f>IF(AND(Data!$N$27=1,Data!B286&lt;&gt;""),Data!B286,IF(AND(Data!$N$27=2,Data!C286&lt;&gt;""),Data!C286,IF(AND(Data!$N$27=3,Data!D286&lt;&gt;""),Data!D286,IF(AND(Data!$N$27=4,Data!E286&lt;&gt;""),Data!E286,IF(AND(Data!$N$27=5,Data!F286&lt;&gt;""),Data!F286,IF(AND(Data!$N$27=6,Data!G286&lt;&gt;""),Data!G286,IF(AND(Data!$N$27=7,Data!H286&lt;&gt;""),Data!H286,IF(AND(Data!$N$27=8,Data!I286&lt;&gt;""),Data!I286,IF(AND(Data!$N$27=9,Data!J286&lt;&gt;""),Data!J286,IF(AND(Data!$N$27=10,Data!K286&lt;&gt;""),Data!K286,""))))))))))</f>
        <v/>
      </c>
    </row>
    <row r="289" spans="2:3" x14ac:dyDescent="0.15">
      <c r="B289" s="83" t="str">
        <f>IF(AND(Data!$N$20=1,Data!B287&lt;&gt;""),Data!B287,IF(AND(Data!$N$20=2,Data!C287&lt;&gt;""),Data!C287,IF(AND(Data!$N$20=3,Data!D287&lt;&gt;""),Data!D287,IF(AND(Data!$N$20=4,Data!E287&lt;&gt;""),Data!E287,IF(AND(Data!$N$20=5,Data!F287&lt;&gt;""),Data!F287,IF(AND(Data!$N$20=6,Data!G287&lt;&gt;""),Data!G287,IF(AND(Data!$N$20=7,Data!H287&lt;&gt;""),Data!H287,IF(AND(Data!$N$20=8,Data!I287&lt;&gt;""),Data!I287,IF(AND(Data!$N$20=9,Data!J287&lt;&gt;""),Data!J287,IF(AND(Data!$N$20=10,Data!K287&lt;&gt;""),Data!K287,""))))))))))</f>
        <v/>
      </c>
      <c r="C289" s="83" t="str">
        <f>IF(AND(Data!$N$27=1,Data!B287&lt;&gt;""),Data!B287,IF(AND(Data!$N$27=2,Data!C287&lt;&gt;""),Data!C287,IF(AND(Data!$N$27=3,Data!D287&lt;&gt;""),Data!D287,IF(AND(Data!$N$27=4,Data!E287&lt;&gt;""),Data!E287,IF(AND(Data!$N$27=5,Data!F287&lt;&gt;""),Data!F287,IF(AND(Data!$N$27=6,Data!G287&lt;&gt;""),Data!G287,IF(AND(Data!$N$27=7,Data!H287&lt;&gt;""),Data!H287,IF(AND(Data!$N$27=8,Data!I287&lt;&gt;""),Data!I287,IF(AND(Data!$N$27=9,Data!J287&lt;&gt;""),Data!J287,IF(AND(Data!$N$27=10,Data!K287&lt;&gt;""),Data!K287,""))))))))))</f>
        <v/>
      </c>
    </row>
    <row r="290" spans="2:3" x14ac:dyDescent="0.15">
      <c r="B290" s="83" t="str">
        <f>IF(AND(Data!$N$20=1,Data!B288&lt;&gt;""),Data!B288,IF(AND(Data!$N$20=2,Data!C288&lt;&gt;""),Data!C288,IF(AND(Data!$N$20=3,Data!D288&lt;&gt;""),Data!D288,IF(AND(Data!$N$20=4,Data!E288&lt;&gt;""),Data!E288,IF(AND(Data!$N$20=5,Data!F288&lt;&gt;""),Data!F288,IF(AND(Data!$N$20=6,Data!G288&lt;&gt;""),Data!G288,IF(AND(Data!$N$20=7,Data!H288&lt;&gt;""),Data!H288,IF(AND(Data!$N$20=8,Data!I288&lt;&gt;""),Data!I288,IF(AND(Data!$N$20=9,Data!J288&lt;&gt;""),Data!J288,IF(AND(Data!$N$20=10,Data!K288&lt;&gt;""),Data!K288,""))))))))))</f>
        <v/>
      </c>
      <c r="C290" s="83" t="str">
        <f>IF(AND(Data!$N$27=1,Data!B288&lt;&gt;""),Data!B288,IF(AND(Data!$N$27=2,Data!C288&lt;&gt;""),Data!C288,IF(AND(Data!$N$27=3,Data!D288&lt;&gt;""),Data!D288,IF(AND(Data!$N$27=4,Data!E288&lt;&gt;""),Data!E288,IF(AND(Data!$N$27=5,Data!F288&lt;&gt;""),Data!F288,IF(AND(Data!$N$27=6,Data!G288&lt;&gt;""),Data!G288,IF(AND(Data!$N$27=7,Data!H288&lt;&gt;""),Data!H288,IF(AND(Data!$N$27=8,Data!I288&lt;&gt;""),Data!I288,IF(AND(Data!$N$27=9,Data!J288&lt;&gt;""),Data!J288,IF(AND(Data!$N$27=10,Data!K288&lt;&gt;""),Data!K288,""))))))))))</f>
        <v/>
      </c>
    </row>
    <row r="291" spans="2:3" x14ac:dyDescent="0.15">
      <c r="B291" s="83" t="str">
        <f>IF(AND(Data!$N$20=1,Data!B289&lt;&gt;""),Data!B289,IF(AND(Data!$N$20=2,Data!C289&lt;&gt;""),Data!C289,IF(AND(Data!$N$20=3,Data!D289&lt;&gt;""),Data!D289,IF(AND(Data!$N$20=4,Data!E289&lt;&gt;""),Data!E289,IF(AND(Data!$N$20=5,Data!F289&lt;&gt;""),Data!F289,IF(AND(Data!$N$20=6,Data!G289&lt;&gt;""),Data!G289,IF(AND(Data!$N$20=7,Data!H289&lt;&gt;""),Data!H289,IF(AND(Data!$N$20=8,Data!I289&lt;&gt;""),Data!I289,IF(AND(Data!$N$20=9,Data!J289&lt;&gt;""),Data!J289,IF(AND(Data!$N$20=10,Data!K289&lt;&gt;""),Data!K289,""))))))))))</f>
        <v/>
      </c>
      <c r="C291" s="83" t="str">
        <f>IF(AND(Data!$N$27=1,Data!B289&lt;&gt;""),Data!B289,IF(AND(Data!$N$27=2,Data!C289&lt;&gt;""),Data!C289,IF(AND(Data!$N$27=3,Data!D289&lt;&gt;""),Data!D289,IF(AND(Data!$N$27=4,Data!E289&lt;&gt;""),Data!E289,IF(AND(Data!$N$27=5,Data!F289&lt;&gt;""),Data!F289,IF(AND(Data!$N$27=6,Data!G289&lt;&gt;""),Data!G289,IF(AND(Data!$N$27=7,Data!H289&lt;&gt;""),Data!H289,IF(AND(Data!$N$27=8,Data!I289&lt;&gt;""),Data!I289,IF(AND(Data!$N$27=9,Data!J289&lt;&gt;""),Data!J289,IF(AND(Data!$N$27=10,Data!K289&lt;&gt;""),Data!K289,""))))))))))</f>
        <v/>
      </c>
    </row>
    <row r="292" spans="2:3" x14ac:dyDescent="0.15">
      <c r="B292" s="83" t="str">
        <f>IF(AND(Data!$N$20=1,Data!B290&lt;&gt;""),Data!B290,IF(AND(Data!$N$20=2,Data!C290&lt;&gt;""),Data!C290,IF(AND(Data!$N$20=3,Data!D290&lt;&gt;""),Data!D290,IF(AND(Data!$N$20=4,Data!E290&lt;&gt;""),Data!E290,IF(AND(Data!$N$20=5,Data!F290&lt;&gt;""),Data!F290,IF(AND(Data!$N$20=6,Data!G290&lt;&gt;""),Data!G290,IF(AND(Data!$N$20=7,Data!H290&lt;&gt;""),Data!H290,IF(AND(Data!$N$20=8,Data!I290&lt;&gt;""),Data!I290,IF(AND(Data!$N$20=9,Data!J290&lt;&gt;""),Data!J290,IF(AND(Data!$N$20=10,Data!K290&lt;&gt;""),Data!K290,""))))))))))</f>
        <v/>
      </c>
      <c r="C292" s="83" t="str">
        <f>IF(AND(Data!$N$27=1,Data!B290&lt;&gt;""),Data!B290,IF(AND(Data!$N$27=2,Data!C290&lt;&gt;""),Data!C290,IF(AND(Data!$N$27=3,Data!D290&lt;&gt;""),Data!D290,IF(AND(Data!$N$27=4,Data!E290&lt;&gt;""),Data!E290,IF(AND(Data!$N$27=5,Data!F290&lt;&gt;""),Data!F290,IF(AND(Data!$N$27=6,Data!G290&lt;&gt;""),Data!G290,IF(AND(Data!$N$27=7,Data!H290&lt;&gt;""),Data!H290,IF(AND(Data!$N$27=8,Data!I290&lt;&gt;""),Data!I290,IF(AND(Data!$N$27=9,Data!J290&lt;&gt;""),Data!J290,IF(AND(Data!$N$27=10,Data!K290&lt;&gt;""),Data!K290,""))))))))))</f>
        <v/>
      </c>
    </row>
    <row r="293" spans="2:3" x14ac:dyDescent="0.15">
      <c r="B293" s="83" t="str">
        <f>IF(AND(Data!$N$20=1,Data!B291&lt;&gt;""),Data!B291,IF(AND(Data!$N$20=2,Data!C291&lt;&gt;""),Data!C291,IF(AND(Data!$N$20=3,Data!D291&lt;&gt;""),Data!D291,IF(AND(Data!$N$20=4,Data!E291&lt;&gt;""),Data!E291,IF(AND(Data!$N$20=5,Data!F291&lt;&gt;""),Data!F291,IF(AND(Data!$N$20=6,Data!G291&lt;&gt;""),Data!G291,IF(AND(Data!$N$20=7,Data!H291&lt;&gt;""),Data!H291,IF(AND(Data!$N$20=8,Data!I291&lt;&gt;""),Data!I291,IF(AND(Data!$N$20=9,Data!J291&lt;&gt;""),Data!J291,IF(AND(Data!$N$20=10,Data!K291&lt;&gt;""),Data!K291,""))))))))))</f>
        <v/>
      </c>
      <c r="C293" s="83" t="str">
        <f>IF(AND(Data!$N$27=1,Data!B291&lt;&gt;""),Data!B291,IF(AND(Data!$N$27=2,Data!C291&lt;&gt;""),Data!C291,IF(AND(Data!$N$27=3,Data!D291&lt;&gt;""),Data!D291,IF(AND(Data!$N$27=4,Data!E291&lt;&gt;""),Data!E291,IF(AND(Data!$N$27=5,Data!F291&lt;&gt;""),Data!F291,IF(AND(Data!$N$27=6,Data!G291&lt;&gt;""),Data!G291,IF(AND(Data!$N$27=7,Data!H291&lt;&gt;""),Data!H291,IF(AND(Data!$N$27=8,Data!I291&lt;&gt;""),Data!I291,IF(AND(Data!$N$27=9,Data!J291&lt;&gt;""),Data!J291,IF(AND(Data!$N$27=10,Data!K291&lt;&gt;""),Data!K291,""))))))))))</f>
        <v/>
      </c>
    </row>
    <row r="294" spans="2:3" x14ac:dyDescent="0.15">
      <c r="B294" s="83" t="str">
        <f>IF(AND(Data!$N$20=1,Data!B292&lt;&gt;""),Data!B292,IF(AND(Data!$N$20=2,Data!C292&lt;&gt;""),Data!C292,IF(AND(Data!$N$20=3,Data!D292&lt;&gt;""),Data!D292,IF(AND(Data!$N$20=4,Data!E292&lt;&gt;""),Data!E292,IF(AND(Data!$N$20=5,Data!F292&lt;&gt;""),Data!F292,IF(AND(Data!$N$20=6,Data!G292&lt;&gt;""),Data!G292,IF(AND(Data!$N$20=7,Data!H292&lt;&gt;""),Data!H292,IF(AND(Data!$N$20=8,Data!I292&lt;&gt;""),Data!I292,IF(AND(Data!$N$20=9,Data!J292&lt;&gt;""),Data!J292,IF(AND(Data!$N$20=10,Data!K292&lt;&gt;""),Data!K292,""))))))))))</f>
        <v/>
      </c>
      <c r="C294" s="83" t="str">
        <f>IF(AND(Data!$N$27=1,Data!B292&lt;&gt;""),Data!B292,IF(AND(Data!$N$27=2,Data!C292&lt;&gt;""),Data!C292,IF(AND(Data!$N$27=3,Data!D292&lt;&gt;""),Data!D292,IF(AND(Data!$N$27=4,Data!E292&lt;&gt;""),Data!E292,IF(AND(Data!$N$27=5,Data!F292&lt;&gt;""),Data!F292,IF(AND(Data!$N$27=6,Data!G292&lt;&gt;""),Data!G292,IF(AND(Data!$N$27=7,Data!H292&lt;&gt;""),Data!H292,IF(AND(Data!$N$27=8,Data!I292&lt;&gt;""),Data!I292,IF(AND(Data!$N$27=9,Data!J292&lt;&gt;""),Data!J292,IF(AND(Data!$N$27=10,Data!K292&lt;&gt;""),Data!K292,""))))))))))</f>
        <v/>
      </c>
    </row>
    <row r="295" spans="2:3" x14ac:dyDescent="0.15">
      <c r="B295" s="83" t="str">
        <f>IF(AND(Data!$N$20=1,Data!B293&lt;&gt;""),Data!B293,IF(AND(Data!$N$20=2,Data!C293&lt;&gt;""),Data!C293,IF(AND(Data!$N$20=3,Data!D293&lt;&gt;""),Data!D293,IF(AND(Data!$N$20=4,Data!E293&lt;&gt;""),Data!E293,IF(AND(Data!$N$20=5,Data!F293&lt;&gt;""),Data!F293,IF(AND(Data!$N$20=6,Data!G293&lt;&gt;""),Data!G293,IF(AND(Data!$N$20=7,Data!H293&lt;&gt;""),Data!H293,IF(AND(Data!$N$20=8,Data!I293&lt;&gt;""),Data!I293,IF(AND(Data!$N$20=9,Data!J293&lt;&gt;""),Data!J293,IF(AND(Data!$N$20=10,Data!K293&lt;&gt;""),Data!K293,""))))))))))</f>
        <v/>
      </c>
      <c r="C295" s="83" t="str">
        <f>IF(AND(Data!$N$27=1,Data!B293&lt;&gt;""),Data!B293,IF(AND(Data!$N$27=2,Data!C293&lt;&gt;""),Data!C293,IF(AND(Data!$N$27=3,Data!D293&lt;&gt;""),Data!D293,IF(AND(Data!$N$27=4,Data!E293&lt;&gt;""),Data!E293,IF(AND(Data!$N$27=5,Data!F293&lt;&gt;""),Data!F293,IF(AND(Data!$N$27=6,Data!G293&lt;&gt;""),Data!G293,IF(AND(Data!$N$27=7,Data!H293&lt;&gt;""),Data!H293,IF(AND(Data!$N$27=8,Data!I293&lt;&gt;""),Data!I293,IF(AND(Data!$N$27=9,Data!J293&lt;&gt;""),Data!J293,IF(AND(Data!$N$27=10,Data!K293&lt;&gt;""),Data!K293,""))))))))))</f>
        <v/>
      </c>
    </row>
    <row r="296" spans="2:3" x14ac:dyDescent="0.15">
      <c r="B296" s="83" t="str">
        <f>IF(AND(Data!$N$20=1,Data!B294&lt;&gt;""),Data!B294,IF(AND(Data!$N$20=2,Data!C294&lt;&gt;""),Data!C294,IF(AND(Data!$N$20=3,Data!D294&lt;&gt;""),Data!D294,IF(AND(Data!$N$20=4,Data!E294&lt;&gt;""),Data!E294,IF(AND(Data!$N$20=5,Data!F294&lt;&gt;""),Data!F294,IF(AND(Data!$N$20=6,Data!G294&lt;&gt;""),Data!G294,IF(AND(Data!$N$20=7,Data!H294&lt;&gt;""),Data!H294,IF(AND(Data!$N$20=8,Data!I294&lt;&gt;""),Data!I294,IF(AND(Data!$N$20=9,Data!J294&lt;&gt;""),Data!J294,IF(AND(Data!$N$20=10,Data!K294&lt;&gt;""),Data!K294,""))))))))))</f>
        <v/>
      </c>
      <c r="C296" s="83" t="str">
        <f>IF(AND(Data!$N$27=1,Data!B294&lt;&gt;""),Data!B294,IF(AND(Data!$N$27=2,Data!C294&lt;&gt;""),Data!C294,IF(AND(Data!$N$27=3,Data!D294&lt;&gt;""),Data!D294,IF(AND(Data!$N$27=4,Data!E294&lt;&gt;""),Data!E294,IF(AND(Data!$N$27=5,Data!F294&lt;&gt;""),Data!F294,IF(AND(Data!$N$27=6,Data!G294&lt;&gt;""),Data!G294,IF(AND(Data!$N$27=7,Data!H294&lt;&gt;""),Data!H294,IF(AND(Data!$N$27=8,Data!I294&lt;&gt;""),Data!I294,IF(AND(Data!$N$27=9,Data!J294&lt;&gt;""),Data!J294,IF(AND(Data!$N$27=10,Data!K294&lt;&gt;""),Data!K294,""))))))))))</f>
        <v/>
      </c>
    </row>
    <row r="297" spans="2:3" x14ac:dyDescent="0.15">
      <c r="B297" s="83" t="str">
        <f>IF(AND(Data!$N$20=1,Data!B295&lt;&gt;""),Data!B295,IF(AND(Data!$N$20=2,Data!C295&lt;&gt;""),Data!C295,IF(AND(Data!$N$20=3,Data!D295&lt;&gt;""),Data!D295,IF(AND(Data!$N$20=4,Data!E295&lt;&gt;""),Data!E295,IF(AND(Data!$N$20=5,Data!F295&lt;&gt;""),Data!F295,IF(AND(Data!$N$20=6,Data!G295&lt;&gt;""),Data!G295,IF(AND(Data!$N$20=7,Data!H295&lt;&gt;""),Data!H295,IF(AND(Data!$N$20=8,Data!I295&lt;&gt;""),Data!I295,IF(AND(Data!$N$20=9,Data!J295&lt;&gt;""),Data!J295,IF(AND(Data!$N$20=10,Data!K295&lt;&gt;""),Data!K295,""))))))))))</f>
        <v/>
      </c>
      <c r="C297" s="83" t="str">
        <f>IF(AND(Data!$N$27=1,Data!B295&lt;&gt;""),Data!B295,IF(AND(Data!$N$27=2,Data!C295&lt;&gt;""),Data!C295,IF(AND(Data!$N$27=3,Data!D295&lt;&gt;""),Data!D295,IF(AND(Data!$N$27=4,Data!E295&lt;&gt;""),Data!E295,IF(AND(Data!$N$27=5,Data!F295&lt;&gt;""),Data!F295,IF(AND(Data!$N$27=6,Data!G295&lt;&gt;""),Data!G295,IF(AND(Data!$N$27=7,Data!H295&lt;&gt;""),Data!H295,IF(AND(Data!$N$27=8,Data!I295&lt;&gt;""),Data!I295,IF(AND(Data!$N$27=9,Data!J295&lt;&gt;""),Data!J295,IF(AND(Data!$N$27=10,Data!K295&lt;&gt;""),Data!K295,""))))))))))</f>
        <v/>
      </c>
    </row>
    <row r="298" spans="2:3" x14ac:dyDescent="0.15">
      <c r="B298" s="83" t="str">
        <f>IF(AND(Data!$N$20=1,Data!B296&lt;&gt;""),Data!B296,IF(AND(Data!$N$20=2,Data!C296&lt;&gt;""),Data!C296,IF(AND(Data!$N$20=3,Data!D296&lt;&gt;""),Data!D296,IF(AND(Data!$N$20=4,Data!E296&lt;&gt;""),Data!E296,IF(AND(Data!$N$20=5,Data!F296&lt;&gt;""),Data!F296,IF(AND(Data!$N$20=6,Data!G296&lt;&gt;""),Data!G296,IF(AND(Data!$N$20=7,Data!H296&lt;&gt;""),Data!H296,IF(AND(Data!$N$20=8,Data!I296&lt;&gt;""),Data!I296,IF(AND(Data!$N$20=9,Data!J296&lt;&gt;""),Data!J296,IF(AND(Data!$N$20=10,Data!K296&lt;&gt;""),Data!K296,""))))))))))</f>
        <v/>
      </c>
      <c r="C298" s="83" t="str">
        <f>IF(AND(Data!$N$27=1,Data!B296&lt;&gt;""),Data!B296,IF(AND(Data!$N$27=2,Data!C296&lt;&gt;""),Data!C296,IF(AND(Data!$N$27=3,Data!D296&lt;&gt;""),Data!D296,IF(AND(Data!$N$27=4,Data!E296&lt;&gt;""),Data!E296,IF(AND(Data!$N$27=5,Data!F296&lt;&gt;""),Data!F296,IF(AND(Data!$N$27=6,Data!G296&lt;&gt;""),Data!G296,IF(AND(Data!$N$27=7,Data!H296&lt;&gt;""),Data!H296,IF(AND(Data!$N$27=8,Data!I296&lt;&gt;""),Data!I296,IF(AND(Data!$N$27=9,Data!J296&lt;&gt;""),Data!J296,IF(AND(Data!$N$27=10,Data!K296&lt;&gt;""),Data!K296,""))))))))))</f>
        <v/>
      </c>
    </row>
    <row r="299" spans="2:3" x14ac:dyDescent="0.15">
      <c r="B299" s="83" t="str">
        <f>IF(AND(Data!$N$20=1,Data!B297&lt;&gt;""),Data!B297,IF(AND(Data!$N$20=2,Data!C297&lt;&gt;""),Data!C297,IF(AND(Data!$N$20=3,Data!D297&lt;&gt;""),Data!D297,IF(AND(Data!$N$20=4,Data!E297&lt;&gt;""),Data!E297,IF(AND(Data!$N$20=5,Data!F297&lt;&gt;""),Data!F297,IF(AND(Data!$N$20=6,Data!G297&lt;&gt;""),Data!G297,IF(AND(Data!$N$20=7,Data!H297&lt;&gt;""),Data!H297,IF(AND(Data!$N$20=8,Data!I297&lt;&gt;""),Data!I297,IF(AND(Data!$N$20=9,Data!J297&lt;&gt;""),Data!J297,IF(AND(Data!$N$20=10,Data!K297&lt;&gt;""),Data!K297,""))))))))))</f>
        <v/>
      </c>
      <c r="C299" s="83" t="str">
        <f>IF(AND(Data!$N$27=1,Data!B297&lt;&gt;""),Data!B297,IF(AND(Data!$N$27=2,Data!C297&lt;&gt;""),Data!C297,IF(AND(Data!$N$27=3,Data!D297&lt;&gt;""),Data!D297,IF(AND(Data!$N$27=4,Data!E297&lt;&gt;""),Data!E297,IF(AND(Data!$N$27=5,Data!F297&lt;&gt;""),Data!F297,IF(AND(Data!$N$27=6,Data!G297&lt;&gt;""),Data!G297,IF(AND(Data!$N$27=7,Data!H297&lt;&gt;""),Data!H297,IF(AND(Data!$N$27=8,Data!I297&lt;&gt;""),Data!I297,IF(AND(Data!$N$27=9,Data!J297&lt;&gt;""),Data!J297,IF(AND(Data!$N$27=10,Data!K297&lt;&gt;""),Data!K297,""))))))))))</f>
        <v/>
      </c>
    </row>
    <row r="300" spans="2:3" x14ac:dyDescent="0.15">
      <c r="B300" s="83" t="str">
        <f>IF(AND(Data!$N$20=1,Data!B298&lt;&gt;""),Data!B298,IF(AND(Data!$N$20=2,Data!C298&lt;&gt;""),Data!C298,IF(AND(Data!$N$20=3,Data!D298&lt;&gt;""),Data!D298,IF(AND(Data!$N$20=4,Data!E298&lt;&gt;""),Data!E298,IF(AND(Data!$N$20=5,Data!F298&lt;&gt;""),Data!F298,IF(AND(Data!$N$20=6,Data!G298&lt;&gt;""),Data!G298,IF(AND(Data!$N$20=7,Data!H298&lt;&gt;""),Data!H298,IF(AND(Data!$N$20=8,Data!I298&lt;&gt;""),Data!I298,IF(AND(Data!$N$20=9,Data!J298&lt;&gt;""),Data!J298,IF(AND(Data!$N$20=10,Data!K298&lt;&gt;""),Data!K298,""))))))))))</f>
        <v/>
      </c>
      <c r="C300" s="83" t="str">
        <f>IF(AND(Data!$N$27=1,Data!B298&lt;&gt;""),Data!B298,IF(AND(Data!$N$27=2,Data!C298&lt;&gt;""),Data!C298,IF(AND(Data!$N$27=3,Data!D298&lt;&gt;""),Data!D298,IF(AND(Data!$N$27=4,Data!E298&lt;&gt;""),Data!E298,IF(AND(Data!$N$27=5,Data!F298&lt;&gt;""),Data!F298,IF(AND(Data!$N$27=6,Data!G298&lt;&gt;""),Data!G298,IF(AND(Data!$N$27=7,Data!H298&lt;&gt;""),Data!H298,IF(AND(Data!$N$27=8,Data!I298&lt;&gt;""),Data!I298,IF(AND(Data!$N$27=9,Data!J298&lt;&gt;""),Data!J298,IF(AND(Data!$N$27=10,Data!K298&lt;&gt;""),Data!K298,""))))))))))</f>
        <v/>
      </c>
    </row>
    <row r="301" spans="2:3" x14ac:dyDescent="0.15">
      <c r="B301" s="83" t="str">
        <f>IF(AND(Data!$N$20=1,Data!B299&lt;&gt;""),Data!B299,IF(AND(Data!$N$20=2,Data!C299&lt;&gt;""),Data!C299,IF(AND(Data!$N$20=3,Data!D299&lt;&gt;""),Data!D299,IF(AND(Data!$N$20=4,Data!E299&lt;&gt;""),Data!E299,IF(AND(Data!$N$20=5,Data!F299&lt;&gt;""),Data!F299,IF(AND(Data!$N$20=6,Data!G299&lt;&gt;""),Data!G299,IF(AND(Data!$N$20=7,Data!H299&lt;&gt;""),Data!H299,IF(AND(Data!$N$20=8,Data!I299&lt;&gt;""),Data!I299,IF(AND(Data!$N$20=9,Data!J299&lt;&gt;""),Data!J299,IF(AND(Data!$N$20=10,Data!K299&lt;&gt;""),Data!K299,""))))))))))</f>
        <v/>
      </c>
      <c r="C301" s="83" t="str">
        <f>IF(AND(Data!$N$27=1,Data!B299&lt;&gt;""),Data!B299,IF(AND(Data!$N$27=2,Data!C299&lt;&gt;""),Data!C299,IF(AND(Data!$N$27=3,Data!D299&lt;&gt;""),Data!D299,IF(AND(Data!$N$27=4,Data!E299&lt;&gt;""),Data!E299,IF(AND(Data!$N$27=5,Data!F299&lt;&gt;""),Data!F299,IF(AND(Data!$N$27=6,Data!G299&lt;&gt;""),Data!G299,IF(AND(Data!$N$27=7,Data!H299&lt;&gt;""),Data!H299,IF(AND(Data!$N$27=8,Data!I299&lt;&gt;""),Data!I299,IF(AND(Data!$N$27=9,Data!J299&lt;&gt;""),Data!J299,IF(AND(Data!$N$27=10,Data!K299&lt;&gt;""),Data!K299,""))))))))))</f>
        <v/>
      </c>
    </row>
    <row r="302" spans="2:3" x14ac:dyDescent="0.15">
      <c r="B302" s="83" t="str">
        <f>IF(AND(Data!$N$20=1,Data!B300&lt;&gt;""),Data!B300,IF(AND(Data!$N$20=2,Data!C300&lt;&gt;""),Data!C300,IF(AND(Data!$N$20=3,Data!D300&lt;&gt;""),Data!D300,IF(AND(Data!$N$20=4,Data!E300&lt;&gt;""),Data!E300,IF(AND(Data!$N$20=5,Data!F300&lt;&gt;""),Data!F300,IF(AND(Data!$N$20=6,Data!G300&lt;&gt;""),Data!G300,IF(AND(Data!$N$20=7,Data!H300&lt;&gt;""),Data!H300,IF(AND(Data!$N$20=8,Data!I300&lt;&gt;""),Data!I300,IF(AND(Data!$N$20=9,Data!J300&lt;&gt;""),Data!J300,IF(AND(Data!$N$20=10,Data!K300&lt;&gt;""),Data!K300,""))))))))))</f>
        <v/>
      </c>
      <c r="C302" s="83" t="str">
        <f>IF(AND(Data!$N$27=1,Data!B300&lt;&gt;""),Data!B300,IF(AND(Data!$N$27=2,Data!C300&lt;&gt;""),Data!C300,IF(AND(Data!$N$27=3,Data!D300&lt;&gt;""),Data!D300,IF(AND(Data!$N$27=4,Data!E300&lt;&gt;""),Data!E300,IF(AND(Data!$N$27=5,Data!F300&lt;&gt;""),Data!F300,IF(AND(Data!$N$27=6,Data!G300&lt;&gt;""),Data!G300,IF(AND(Data!$N$27=7,Data!H300&lt;&gt;""),Data!H300,IF(AND(Data!$N$27=8,Data!I300&lt;&gt;""),Data!I300,IF(AND(Data!$N$27=9,Data!J300&lt;&gt;""),Data!J300,IF(AND(Data!$N$27=10,Data!K300&lt;&gt;""),Data!K300,""))))))))))</f>
        <v/>
      </c>
    </row>
    <row r="303" spans="2:3" x14ac:dyDescent="0.15">
      <c r="B303" s="83" t="str">
        <f>IF(AND(Data!$N$20=1,Data!B301&lt;&gt;""),Data!B301,IF(AND(Data!$N$20=2,Data!C301&lt;&gt;""),Data!C301,IF(AND(Data!$N$20=3,Data!D301&lt;&gt;""),Data!D301,IF(AND(Data!$N$20=4,Data!E301&lt;&gt;""),Data!E301,IF(AND(Data!$N$20=5,Data!F301&lt;&gt;""),Data!F301,IF(AND(Data!$N$20=6,Data!G301&lt;&gt;""),Data!G301,IF(AND(Data!$N$20=7,Data!H301&lt;&gt;""),Data!H301,IF(AND(Data!$N$20=8,Data!I301&lt;&gt;""),Data!I301,IF(AND(Data!$N$20=9,Data!J301&lt;&gt;""),Data!J301,IF(AND(Data!$N$20=10,Data!K301&lt;&gt;""),Data!K301,""))))))))))</f>
        <v/>
      </c>
      <c r="C303" s="83" t="str">
        <f>IF(AND(Data!$N$27=1,Data!B301&lt;&gt;""),Data!B301,IF(AND(Data!$N$27=2,Data!C301&lt;&gt;""),Data!C301,IF(AND(Data!$N$27=3,Data!D301&lt;&gt;""),Data!D301,IF(AND(Data!$N$27=4,Data!E301&lt;&gt;""),Data!E301,IF(AND(Data!$N$27=5,Data!F301&lt;&gt;""),Data!F301,IF(AND(Data!$N$27=6,Data!G301&lt;&gt;""),Data!G301,IF(AND(Data!$N$27=7,Data!H301&lt;&gt;""),Data!H301,IF(AND(Data!$N$27=8,Data!I301&lt;&gt;""),Data!I301,IF(AND(Data!$N$27=9,Data!J301&lt;&gt;""),Data!J301,IF(AND(Data!$N$27=10,Data!K301&lt;&gt;""),Data!K301,""))))))))))</f>
        <v/>
      </c>
    </row>
    <row r="304" spans="2:3" x14ac:dyDescent="0.15">
      <c r="B304" s="83" t="str">
        <f>IF(AND(Data!$N$20=1,Data!B302&lt;&gt;""),Data!B302,IF(AND(Data!$N$20=2,Data!C302&lt;&gt;""),Data!C302,IF(AND(Data!$N$20=3,Data!D302&lt;&gt;""),Data!D302,IF(AND(Data!$N$20=4,Data!E302&lt;&gt;""),Data!E302,IF(AND(Data!$N$20=5,Data!F302&lt;&gt;""),Data!F302,IF(AND(Data!$N$20=6,Data!G302&lt;&gt;""),Data!G302,IF(AND(Data!$N$20=7,Data!H302&lt;&gt;""),Data!H302,IF(AND(Data!$N$20=8,Data!I302&lt;&gt;""),Data!I302,IF(AND(Data!$N$20=9,Data!J302&lt;&gt;""),Data!J302,IF(AND(Data!$N$20=10,Data!K302&lt;&gt;""),Data!K302,""))))))))))</f>
        <v/>
      </c>
      <c r="C304" s="83" t="str">
        <f>IF(AND(Data!$N$27=1,Data!B302&lt;&gt;""),Data!B302,IF(AND(Data!$N$27=2,Data!C302&lt;&gt;""),Data!C302,IF(AND(Data!$N$27=3,Data!D302&lt;&gt;""),Data!D302,IF(AND(Data!$N$27=4,Data!E302&lt;&gt;""),Data!E302,IF(AND(Data!$N$27=5,Data!F302&lt;&gt;""),Data!F302,IF(AND(Data!$N$27=6,Data!G302&lt;&gt;""),Data!G302,IF(AND(Data!$N$27=7,Data!H302&lt;&gt;""),Data!H302,IF(AND(Data!$N$27=8,Data!I302&lt;&gt;""),Data!I302,IF(AND(Data!$N$27=9,Data!J302&lt;&gt;""),Data!J302,IF(AND(Data!$N$27=10,Data!K302&lt;&gt;""),Data!K302,""))))))))))</f>
        <v/>
      </c>
    </row>
    <row r="305" spans="2:3" x14ac:dyDescent="0.15">
      <c r="B305" s="83" t="str">
        <f>IF(AND(Data!$N$20=1,Data!B303&lt;&gt;""),Data!B303,IF(AND(Data!$N$20=2,Data!C303&lt;&gt;""),Data!C303,IF(AND(Data!$N$20=3,Data!D303&lt;&gt;""),Data!D303,IF(AND(Data!$N$20=4,Data!E303&lt;&gt;""),Data!E303,IF(AND(Data!$N$20=5,Data!F303&lt;&gt;""),Data!F303,IF(AND(Data!$N$20=6,Data!G303&lt;&gt;""),Data!G303,IF(AND(Data!$N$20=7,Data!H303&lt;&gt;""),Data!H303,IF(AND(Data!$N$20=8,Data!I303&lt;&gt;""),Data!I303,IF(AND(Data!$N$20=9,Data!J303&lt;&gt;""),Data!J303,IF(AND(Data!$N$20=10,Data!K303&lt;&gt;""),Data!K303,""))))))))))</f>
        <v/>
      </c>
      <c r="C305" s="83" t="str">
        <f>IF(AND(Data!$N$27=1,Data!B303&lt;&gt;""),Data!B303,IF(AND(Data!$N$27=2,Data!C303&lt;&gt;""),Data!C303,IF(AND(Data!$N$27=3,Data!D303&lt;&gt;""),Data!D303,IF(AND(Data!$N$27=4,Data!E303&lt;&gt;""),Data!E303,IF(AND(Data!$N$27=5,Data!F303&lt;&gt;""),Data!F303,IF(AND(Data!$N$27=6,Data!G303&lt;&gt;""),Data!G303,IF(AND(Data!$N$27=7,Data!H303&lt;&gt;""),Data!H303,IF(AND(Data!$N$27=8,Data!I303&lt;&gt;""),Data!I303,IF(AND(Data!$N$27=9,Data!J303&lt;&gt;""),Data!J303,IF(AND(Data!$N$27=10,Data!K303&lt;&gt;""),Data!K303,""))))))))))</f>
        <v/>
      </c>
    </row>
    <row r="306" spans="2:3" x14ac:dyDescent="0.15">
      <c r="B306" s="83" t="str">
        <f>IF(AND(Data!$N$20=1,Data!B304&lt;&gt;""),Data!B304,IF(AND(Data!$N$20=2,Data!C304&lt;&gt;""),Data!C304,IF(AND(Data!$N$20=3,Data!D304&lt;&gt;""),Data!D304,IF(AND(Data!$N$20=4,Data!E304&lt;&gt;""),Data!E304,IF(AND(Data!$N$20=5,Data!F304&lt;&gt;""),Data!F304,IF(AND(Data!$N$20=6,Data!G304&lt;&gt;""),Data!G304,IF(AND(Data!$N$20=7,Data!H304&lt;&gt;""),Data!H304,IF(AND(Data!$N$20=8,Data!I304&lt;&gt;""),Data!I304,IF(AND(Data!$N$20=9,Data!J304&lt;&gt;""),Data!J304,IF(AND(Data!$N$20=10,Data!K304&lt;&gt;""),Data!K304,""))))))))))</f>
        <v/>
      </c>
      <c r="C306" s="83" t="str">
        <f>IF(AND(Data!$N$27=1,Data!B304&lt;&gt;""),Data!B304,IF(AND(Data!$N$27=2,Data!C304&lt;&gt;""),Data!C304,IF(AND(Data!$N$27=3,Data!D304&lt;&gt;""),Data!D304,IF(AND(Data!$N$27=4,Data!E304&lt;&gt;""),Data!E304,IF(AND(Data!$N$27=5,Data!F304&lt;&gt;""),Data!F304,IF(AND(Data!$N$27=6,Data!G304&lt;&gt;""),Data!G304,IF(AND(Data!$N$27=7,Data!H304&lt;&gt;""),Data!H304,IF(AND(Data!$N$27=8,Data!I304&lt;&gt;""),Data!I304,IF(AND(Data!$N$27=9,Data!J304&lt;&gt;""),Data!J304,IF(AND(Data!$N$27=10,Data!K304&lt;&gt;""),Data!K304,""))))))))))</f>
        <v/>
      </c>
    </row>
    <row r="307" spans="2:3" x14ac:dyDescent="0.15">
      <c r="B307" s="83" t="str">
        <f>IF(AND(Data!$N$20=1,Data!B305&lt;&gt;""),Data!B305,IF(AND(Data!$N$20=2,Data!C305&lt;&gt;""),Data!C305,IF(AND(Data!$N$20=3,Data!D305&lt;&gt;""),Data!D305,IF(AND(Data!$N$20=4,Data!E305&lt;&gt;""),Data!E305,IF(AND(Data!$N$20=5,Data!F305&lt;&gt;""),Data!F305,IF(AND(Data!$N$20=6,Data!G305&lt;&gt;""),Data!G305,IF(AND(Data!$N$20=7,Data!H305&lt;&gt;""),Data!H305,IF(AND(Data!$N$20=8,Data!I305&lt;&gt;""),Data!I305,IF(AND(Data!$N$20=9,Data!J305&lt;&gt;""),Data!J305,IF(AND(Data!$N$20=10,Data!K305&lt;&gt;""),Data!K305,""))))))))))</f>
        <v/>
      </c>
      <c r="C307" s="83" t="str">
        <f>IF(AND(Data!$N$27=1,Data!B305&lt;&gt;""),Data!B305,IF(AND(Data!$N$27=2,Data!C305&lt;&gt;""),Data!C305,IF(AND(Data!$N$27=3,Data!D305&lt;&gt;""),Data!D305,IF(AND(Data!$N$27=4,Data!E305&lt;&gt;""),Data!E305,IF(AND(Data!$N$27=5,Data!F305&lt;&gt;""),Data!F305,IF(AND(Data!$N$27=6,Data!G305&lt;&gt;""),Data!G305,IF(AND(Data!$N$27=7,Data!H305&lt;&gt;""),Data!H305,IF(AND(Data!$N$27=8,Data!I305&lt;&gt;""),Data!I305,IF(AND(Data!$N$27=9,Data!J305&lt;&gt;""),Data!J305,IF(AND(Data!$N$27=10,Data!K305&lt;&gt;""),Data!K305,""))))))))))</f>
        <v/>
      </c>
    </row>
  </sheetData>
  <sheetProtection sheet="1" scenarios="1"/>
  <mergeCells count="5">
    <mergeCell ref="C1:K1"/>
    <mergeCell ref="E4:F4"/>
    <mergeCell ref="I4:K4"/>
    <mergeCell ref="I13:K13"/>
    <mergeCell ref="O18:S18"/>
  </mergeCells>
  <pageMargins left="0.75" right="0.75" top="1" bottom="1" header="0.5" footer="0.5"/>
  <pageSetup orientation="portrait" horizontalDpi="4294967292" verticalDpi="4294967292"/>
  <ignoredErrors>
    <ignoredError sqref="F6:F10 B4:C4 C6:C307 C5 B5:B307 E6 E7:E10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Data</vt:lpstr>
      <vt:lpstr>Categorical</vt:lpstr>
      <vt:lpstr>Histogram</vt:lpstr>
      <vt:lpstr>NQ &amp; Box</vt:lpstr>
      <vt:lpstr>Grouping</vt:lpstr>
      <vt:lpstr>Regression</vt:lpstr>
      <vt:lpstr>Residual</vt:lpstr>
      <vt:lpstr>Crosstab</vt:lpstr>
      <vt:lpstr>Histogram!Bins</vt:lpstr>
      <vt:lpstr>D</vt:lpstr>
      <vt:lpstr>Categorical!Data</vt:lpstr>
      <vt:lpstr>Grouping!Data</vt:lpstr>
      <vt:lpstr>Histogram!Data</vt:lpstr>
      <vt:lpstr>'NQ &amp; Box'!Data</vt:lpstr>
      <vt:lpstr>'NQ &amp; Box'!DataBox</vt:lpstr>
      <vt:lpstr>Histogram!Interval</vt:lpstr>
      <vt:lpstr>'NQ &amp; Box'!Interval</vt:lpstr>
      <vt:lpstr>'NQ &amp; Box'!Mean</vt:lpstr>
      <vt:lpstr>'NQ &amp; Box'!Stdev</vt:lpstr>
      <vt:lpstr>'NQ &amp; Box'!zscore</vt:lpstr>
    </vt:vector>
  </TitlesOfParts>
  <Company>Pepperdine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Emrich</dc:creator>
  <cp:lastModifiedBy>Manvir Sudwal</cp:lastModifiedBy>
  <dcterms:created xsi:type="dcterms:W3CDTF">2003-02-17T18:42:17Z</dcterms:created>
  <dcterms:modified xsi:type="dcterms:W3CDTF">2021-08-28T02:34:06Z</dcterms:modified>
</cp:coreProperties>
</file>